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o_año_2026\libros\2026\libro\abril26\"/>
    </mc:Choice>
  </mc:AlternateContent>
  <bookViews>
    <workbookView xWindow="0" yWindow="0" windowWidth="20490" windowHeight="7335" tabRatio="495"/>
  </bookViews>
  <sheets>
    <sheet name="VIGENTE REGULAR" sheetId="2" r:id="rId1"/>
    <sheet name="EJEC REGULAR" sheetId="6" r:id="rId2"/>
    <sheet name="EJEC NO IMPRIMIR" sheetId="5" state="hidden" r:id="rId3"/>
  </sheets>
  <definedNames>
    <definedName name="_xlnm._FilterDatabase" localSheetId="2" hidden="1">'EJEC NO IMPRIMIR'!$A$8:$AU$8</definedName>
    <definedName name="_xlnm._FilterDatabase" localSheetId="1" hidden="1">'EJEC REGULAR'!$A$8:$AS$8</definedName>
    <definedName name="_xlnm._FilterDatabase" localSheetId="0" hidden="1">'VIGENTE REGULAR'!$A$7:$AJ$7</definedName>
    <definedName name="A_impresión_IM" localSheetId="2">#REF!</definedName>
    <definedName name="A_impresión_IM" localSheetId="1">#REF!</definedName>
    <definedName name="A_impresión_IM">#REF!</definedName>
    <definedName name="_xlnm.Print_Area" localSheetId="2">'EJEC NO IMPRIMIR'!$A$2:$AH$70</definedName>
    <definedName name="_xlnm.Print_Area" localSheetId="1">'EJEC REGULAR'!$B$1:$AG$70</definedName>
    <definedName name="_xlnm.Print_Area" localSheetId="0">'VIGENTE REGULAR'!$B$1:$AG$68</definedName>
    <definedName name="INICIAL" localSheetId="2">#REF!</definedName>
    <definedName name="INICIAL" localSheetId="1">#REF!</definedName>
    <definedName name="INICIAL">#REF!</definedName>
    <definedName name="_xlnm.Print_Titles" localSheetId="2">'EJEC NO IMPRIMIR'!$B:$D</definedName>
    <definedName name="_xlnm.Print_Titles" localSheetId="1">'EJEC REGULAR'!$B:$D</definedName>
    <definedName name="_xlnm.Print_Titles" localSheetId="0">'VIGENTE REGULAR'!$B:$D</definedName>
    <definedName name="Títulos_a_imprimir_IM" localSheetId="2">#REF!</definedName>
    <definedName name="Títulos_a_imprimir_IM" localSheetId="1">#REF!</definedName>
    <definedName name="Títulos_a_imprimir_IM">#REF!</definedName>
    <definedName name="TRAMI" localSheetId="2">#REF!</definedName>
    <definedName name="TRAMI" localSheetId="1">#REF!</definedName>
    <definedName name="TRAMI">#REF!</definedName>
    <definedName name="VIGENTE" localSheetId="2">#REF!</definedName>
    <definedName name="VIGENTE" localSheetId="1">#REF!</definedName>
    <definedName name="VIGENTE">#REF!</definedName>
    <definedName name="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6" l="1"/>
  <c r="F58" i="6"/>
  <c r="F57" i="6"/>
  <c r="F56" i="6"/>
  <c r="F55" i="6"/>
  <c r="F54" i="6"/>
  <c r="F53" i="6"/>
  <c r="F52" i="6"/>
  <c r="F51" i="6"/>
  <c r="AD39" i="2" l="1"/>
  <c r="AD11" i="2"/>
  <c r="AD69" i="2"/>
  <c r="AD36" i="2"/>
  <c r="AD20" i="2"/>
  <c r="J50" i="5" l="1"/>
  <c r="X16" i="2" l="1"/>
  <c r="H61" i="2" l="1"/>
  <c r="H31" i="2"/>
  <c r="N23" i="2"/>
  <c r="G50" i="5" l="1"/>
  <c r="H50" i="5"/>
  <c r="I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F50" i="5"/>
  <c r="N70" i="6"/>
  <c r="N69" i="6"/>
  <c r="N68" i="6"/>
  <c r="N67" i="6"/>
  <c r="N66" i="6"/>
  <c r="N65" i="6"/>
  <c r="N64" i="6"/>
  <c r="N63" i="6"/>
  <c r="N62" i="6"/>
  <c r="N61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1" i="6"/>
  <c r="N40" i="6"/>
  <c r="N39" i="6"/>
  <c r="N37" i="6"/>
  <c r="N36" i="6"/>
  <c r="N34" i="6"/>
  <c r="N33" i="6"/>
  <c r="N32" i="6"/>
  <c r="N31" i="6"/>
  <c r="N30" i="6"/>
  <c r="N29" i="6"/>
  <c r="N28" i="6"/>
  <c r="N27" i="6"/>
  <c r="N26" i="6"/>
  <c r="N25" i="6"/>
  <c r="N23" i="6"/>
  <c r="N21" i="6"/>
  <c r="N20" i="6"/>
  <c r="N19" i="6"/>
  <c r="N18" i="6"/>
  <c r="N17" i="6"/>
  <c r="N16" i="6"/>
  <c r="N15" i="6"/>
  <c r="N14" i="6"/>
  <c r="N13" i="6"/>
  <c r="N12" i="6"/>
  <c r="N11" i="6"/>
  <c r="N10" i="6"/>
  <c r="N65" i="5"/>
  <c r="N60" i="5"/>
  <c r="N60" i="6" s="1"/>
  <c r="N42" i="5"/>
  <c r="N42" i="6" s="1"/>
  <c r="N38" i="5"/>
  <c r="N24" i="5"/>
  <c r="N22" i="5" s="1"/>
  <c r="N22" i="6" s="1"/>
  <c r="N15" i="5"/>
  <c r="N14" i="5" s="1"/>
  <c r="N64" i="2"/>
  <c r="N59" i="2"/>
  <c r="N49" i="2"/>
  <c r="N41" i="2"/>
  <c r="N21" i="2"/>
  <c r="N8" i="2" s="1"/>
  <c r="N14" i="2"/>
  <c r="N13" i="2"/>
  <c r="N37" i="2" l="1"/>
  <c r="N24" i="6"/>
  <c r="N9" i="6"/>
  <c r="N38" i="6"/>
  <c r="AH22" i="2"/>
  <c r="AH20" i="2"/>
  <c r="AH19" i="2"/>
  <c r="AH18" i="2"/>
  <c r="AH17" i="2"/>
  <c r="AH16" i="2"/>
  <c r="AH15" i="2"/>
  <c r="AH12" i="2"/>
  <c r="AH11" i="2"/>
  <c r="AH10" i="2"/>
  <c r="AG10" i="2" s="1"/>
  <c r="AH9" i="2"/>
  <c r="AC70" i="6" l="1"/>
  <c r="AC69" i="6"/>
  <c r="AC68" i="6"/>
  <c r="AC67" i="6"/>
  <c r="AC66" i="6"/>
  <c r="AC64" i="6"/>
  <c r="AC63" i="6"/>
  <c r="AC62" i="6"/>
  <c r="AC61" i="6"/>
  <c r="AC59" i="6"/>
  <c r="AC58" i="6"/>
  <c r="AC57" i="6"/>
  <c r="AC56" i="6"/>
  <c r="AC55" i="6"/>
  <c r="AC54" i="6"/>
  <c r="AC53" i="6"/>
  <c r="AC52" i="6"/>
  <c r="AC51" i="6"/>
  <c r="AC49" i="6"/>
  <c r="AC48" i="6"/>
  <c r="AC47" i="6"/>
  <c r="AC46" i="6"/>
  <c r="AC45" i="6"/>
  <c r="AC44" i="6"/>
  <c r="AC43" i="6"/>
  <c r="AC41" i="6"/>
  <c r="AC40" i="6"/>
  <c r="AC39" i="6"/>
  <c r="AC37" i="6"/>
  <c r="AC36" i="6"/>
  <c r="AC34" i="6"/>
  <c r="AC33" i="6"/>
  <c r="AC32" i="6"/>
  <c r="AC31" i="6"/>
  <c r="AC30" i="6"/>
  <c r="AC29" i="6"/>
  <c r="AC28" i="6"/>
  <c r="AC27" i="6"/>
  <c r="AC26" i="6"/>
  <c r="AC25" i="6"/>
  <c r="AC23" i="6"/>
  <c r="AC21" i="6"/>
  <c r="AC20" i="6"/>
  <c r="AC19" i="6"/>
  <c r="AC18" i="6"/>
  <c r="AC17" i="6"/>
  <c r="AC16" i="6"/>
  <c r="AC13" i="6"/>
  <c r="AC12" i="6"/>
  <c r="AC11" i="6"/>
  <c r="AC10" i="6"/>
  <c r="AC65" i="5"/>
  <c r="AC65" i="6" s="1"/>
  <c r="AC60" i="5"/>
  <c r="AC60" i="6" s="1"/>
  <c r="AC50" i="6"/>
  <c r="AC42" i="5"/>
  <c r="AC42" i="6" s="1"/>
  <c r="AC24" i="5"/>
  <c r="AC24" i="6" s="1"/>
  <c r="AC22" i="5"/>
  <c r="AC15" i="5"/>
  <c r="AC15" i="6" s="1"/>
  <c r="AC64" i="2"/>
  <c r="AC59" i="2"/>
  <c r="AC49" i="2"/>
  <c r="AC41" i="2"/>
  <c r="AC23" i="2"/>
  <c r="AC21" i="2" s="1"/>
  <c r="AC14" i="2"/>
  <c r="AC13" i="2"/>
  <c r="H70" i="6"/>
  <c r="H69" i="6"/>
  <c r="H68" i="6"/>
  <c r="H67" i="6"/>
  <c r="H66" i="6"/>
  <c r="H64" i="6"/>
  <c r="H63" i="6"/>
  <c r="H62" i="6"/>
  <c r="H61" i="6"/>
  <c r="H59" i="6"/>
  <c r="H58" i="6"/>
  <c r="H57" i="6"/>
  <c r="H56" i="6"/>
  <c r="H55" i="6"/>
  <c r="H54" i="6"/>
  <c r="H53" i="6"/>
  <c r="H52" i="6"/>
  <c r="H51" i="6"/>
  <c r="H49" i="6"/>
  <c r="H48" i="6"/>
  <c r="H47" i="6"/>
  <c r="H46" i="6"/>
  <c r="H45" i="6"/>
  <c r="H44" i="6"/>
  <c r="H43" i="6"/>
  <c r="H41" i="6"/>
  <c r="H40" i="6"/>
  <c r="H39" i="6"/>
  <c r="H37" i="6"/>
  <c r="H36" i="6"/>
  <c r="H34" i="6"/>
  <c r="H33" i="6"/>
  <c r="H32" i="6"/>
  <c r="H31" i="6"/>
  <c r="H30" i="6"/>
  <c r="H29" i="6"/>
  <c r="H28" i="6"/>
  <c r="H27" i="6"/>
  <c r="H26" i="6"/>
  <c r="H25" i="6"/>
  <c r="H23" i="6"/>
  <c r="H21" i="6"/>
  <c r="H20" i="6"/>
  <c r="H19" i="6"/>
  <c r="H18" i="6"/>
  <c r="H17" i="6"/>
  <c r="H16" i="6"/>
  <c r="H13" i="6"/>
  <c r="H12" i="6"/>
  <c r="H11" i="6"/>
  <c r="H10" i="6"/>
  <c r="H65" i="5"/>
  <c r="H65" i="6" s="1"/>
  <c r="H60" i="5"/>
  <c r="H60" i="6" s="1"/>
  <c r="H42" i="5"/>
  <c r="H42" i="6" s="1"/>
  <c r="H24" i="5"/>
  <c r="H24" i="6" s="1"/>
  <c r="H15" i="5"/>
  <c r="H14" i="5" s="1"/>
  <c r="H14" i="6" s="1"/>
  <c r="H64" i="2"/>
  <c r="H59" i="2"/>
  <c r="H49" i="2"/>
  <c r="H41" i="2"/>
  <c r="H23" i="2"/>
  <c r="H21" i="2" s="1"/>
  <c r="H14" i="2"/>
  <c r="H13" i="2" s="1"/>
  <c r="H37" i="2" l="1"/>
  <c r="AC37" i="2"/>
  <c r="AC14" i="5"/>
  <c r="AC14" i="6" s="1"/>
  <c r="H38" i="5"/>
  <c r="H15" i="6"/>
  <c r="AC38" i="5"/>
  <c r="H50" i="6"/>
  <c r="H38" i="6" s="1"/>
  <c r="AC38" i="6"/>
  <c r="H22" i="5"/>
  <c r="H22" i="6" s="1"/>
  <c r="AC9" i="5"/>
  <c r="AC22" i="6"/>
  <c r="AC9" i="6" s="1"/>
  <c r="H8" i="2"/>
  <c r="AC8" i="2"/>
  <c r="H9" i="6"/>
  <c r="Q41" i="2"/>
  <c r="AF43" i="2"/>
  <c r="AF41" i="2" s="1"/>
  <c r="AF9" i="2"/>
  <c r="F47" i="6"/>
  <c r="G47" i="6"/>
  <c r="I47" i="6"/>
  <c r="J47" i="6"/>
  <c r="K47" i="6"/>
  <c r="L47" i="6"/>
  <c r="M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D47" i="6"/>
  <c r="AE47" i="6"/>
  <c r="AF47" i="6"/>
  <c r="AH47" i="5"/>
  <c r="AG47" i="5" s="1"/>
  <c r="AG47" i="6" s="1"/>
  <c r="AF42" i="5"/>
  <c r="AE42" i="5"/>
  <c r="G42" i="5"/>
  <c r="I42" i="5"/>
  <c r="J42" i="5"/>
  <c r="K42" i="5"/>
  <c r="L42" i="5"/>
  <c r="M42" i="5"/>
  <c r="O42" i="5"/>
  <c r="P42" i="5"/>
  <c r="P42" i="6" s="1"/>
  <c r="Q42" i="5"/>
  <c r="R42" i="5"/>
  <c r="S42" i="5"/>
  <c r="T42" i="5"/>
  <c r="U42" i="5"/>
  <c r="V42" i="5"/>
  <c r="W42" i="5"/>
  <c r="X42" i="5"/>
  <c r="Y42" i="5"/>
  <c r="Z42" i="5"/>
  <c r="AA42" i="5"/>
  <c r="AB42" i="5"/>
  <c r="AB42" i="6" s="1"/>
  <c r="AD42" i="5"/>
  <c r="F42" i="5"/>
  <c r="AH46" i="2"/>
  <c r="AG46" i="2" s="1"/>
  <c r="G41" i="2"/>
  <c r="I41" i="2"/>
  <c r="J41" i="2"/>
  <c r="K41" i="2"/>
  <c r="L41" i="2"/>
  <c r="M41" i="2"/>
  <c r="O41" i="2"/>
  <c r="P41" i="2"/>
  <c r="R41" i="2"/>
  <c r="S41" i="2"/>
  <c r="T41" i="2"/>
  <c r="U41" i="2"/>
  <c r="V41" i="2"/>
  <c r="W41" i="2"/>
  <c r="X41" i="2"/>
  <c r="Y41" i="2"/>
  <c r="Z41" i="2"/>
  <c r="AA41" i="2"/>
  <c r="AB41" i="2"/>
  <c r="AD41" i="2"/>
  <c r="AE41" i="2"/>
  <c r="F41" i="2"/>
  <c r="F32" i="6"/>
  <c r="G32" i="6"/>
  <c r="I32" i="6"/>
  <c r="J32" i="6"/>
  <c r="K32" i="6"/>
  <c r="L32" i="6"/>
  <c r="M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D32" i="6"/>
  <c r="AE32" i="6"/>
  <c r="AF32" i="6"/>
  <c r="F27" i="6"/>
  <c r="G27" i="6"/>
  <c r="I27" i="6"/>
  <c r="J27" i="6"/>
  <c r="K27" i="6"/>
  <c r="L27" i="6"/>
  <c r="M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D27" i="6"/>
  <c r="AE27" i="6"/>
  <c r="AF27" i="6"/>
  <c r="AH31" i="2"/>
  <c r="AG31" i="2" s="1"/>
  <c r="AH26" i="2"/>
  <c r="AG26" i="2" s="1"/>
  <c r="AB24" i="5"/>
  <c r="AB22" i="5" s="1"/>
  <c r="AB22" i="6" s="1"/>
  <c r="AH32" i="5"/>
  <c r="AG32" i="5" s="1"/>
  <c r="AG32" i="6" s="1"/>
  <c r="AH27" i="5"/>
  <c r="AG27" i="5" s="1"/>
  <c r="AG27" i="6" s="1"/>
  <c r="AB70" i="6"/>
  <c r="AB69" i="6"/>
  <c r="AB68" i="6"/>
  <c r="AB67" i="6"/>
  <c r="AB66" i="6"/>
  <c r="AB64" i="6"/>
  <c r="AB63" i="6"/>
  <c r="AB62" i="6"/>
  <c r="AB61" i="6"/>
  <c r="AB59" i="6"/>
  <c r="AB58" i="6"/>
  <c r="AB57" i="6"/>
  <c r="AB56" i="6"/>
  <c r="AB55" i="6"/>
  <c r="AB54" i="6"/>
  <c r="AB53" i="6"/>
  <c r="AB52" i="6"/>
  <c r="AB51" i="6"/>
  <c r="AB49" i="6"/>
  <c r="AB48" i="6"/>
  <c r="AB46" i="6"/>
  <c r="AB45" i="6"/>
  <c r="AB44" i="6"/>
  <c r="AB43" i="6"/>
  <c r="AB41" i="6"/>
  <c r="AB40" i="6"/>
  <c r="AB39" i="6"/>
  <c r="AB37" i="6"/>
  <c r="AB36" i="6"/>
  <c r="AB34" i="6"/>
  <c r="AB33" i="6"/>
  <c r="AB31" i="6"/>
  <c r="AB30" i="6"/>
  <c r="AB29" i="6"/>
  <c r="AB28" i="6"/>
  <c r="AB26" i="6"/>
  <c r="AB25" i="6"/>
  <c r="AB23" i="6"/>
  <c r="AB21" i="6"/>
  <c r="AB20" i="6"/>
  <c r="AB19" i="6"/>
  <c r="AB18" i="6"/>
  <c r="AB17" i="6"/>
  <c r="AB16" i="6"/>
  <c r="AB13" i="6"/>
  <c r="AB12" i="6"/>
  <c r="AB11" i="6"/>
  <c r="AB10" i="6"/>
  <c r="P70" i="6"/>
  <c r="P69" i="6"/>
  <c r="P68" i="6"/>
  <c r="P67" i="6"/>
  <c r="P66" i="6"/>
  <c r="P64" i="6"/>
  <c r="P63" i="6"/>
  <c r="P62" i="6"/>
  <c r="P61" i="6"/>
  <c r="P59" i="6"/>
  <c r="P58" i="6"/>
  <c r="P57" i="6"/>
  <c r="P56" i="6"/>
  <c r="P55" i="6"/>
  <c r="P54" i="6"/>
  <c r="P53" i="6"/>
  <c r="P52" i="6"/>
  <c r="P51" i="6"/>
  <c r="P49" i="6"/>
  <c r="P48" i="6"/>
  <c r="P46" i="6"/>
  <c r="P45" i="6"/>
  <c r="P44" i="6"/>
  <c r="P43" i="6"/>
  <c r="P41" i="6"/>
  <c r="P40" i="6"/>
  <c r="P39" i="6"/>
  <c r="P37" i="6"/>
  <c r="P36" i="6"/>
  <c r="P34" i="6"/>
  <c r="P33" i="6"/>
  <c r="P31" i="6"/>
  <c r="P30" i="6"/>
  <c r="P29" i="6"/>
  <c r="P28" i="6"/>
  <c r="P26" i="6"/>
  <c r="P25" i="6"/>
  <c r="P23" i="6"/>
  <c r="P21" i="6"/>
  <c r="P20" i="6"/>
  <c r="P19" i="6"/>
  <c r="P18" i="6"/>
  <c r="P17" i="6"/>
  <c r="P16" i="6"/>
  <c r="P13" i="6"/>
  <c r="P12" i="6"/>
  <c r="P11" i="6"/>
  <c r="P10" i="6"/>
  <c r="AB65" i="5"/>
  <c r="AB65" i="6" s="1"/>
  <c r="AB60" i="5"/>
  <c r="AB60" i="6" s="1"/>
  <c r="AB50" i="6"/>
  <c r="AB15" i="5"/>
  <c r="AB15" i="6" s="1"/>
  <c r="P65" i="5"/>
  <c r="P65" i="6" s="1"/>
  <c r="P60" i="5"/>
  <c r="P60" i="6" s="1"/>
  <c r="P50" i="6"/>
  <c r="P24" i="5"/>
  <c r="P22" i="5" s="1"/>
  <c r="P22" i="6" s="1"/>
  <c r="P15" i="5"/>
  <c r="P15" i="6" s="1"/>
  <c r="AB64" i="2"/>
  <c r="AB59" i="2"/>
  <c r="AB49" i="2"/>
  <c r="AB23" i="2"/>
  <c r="AB21" i="2" s="1"/>
  <c r="AB14" i="2"/>
  <c r="AB13" i="2" s="1"/>
  <c r="P64" i="2"/>
  <c r="P59" i="2"/>
  <c r="P49" i="2"/>
  <c r="P23" i="2"/>
  <c r="P21" i="2" s="1"/>
  <c r="P14" i="2"/>
  <c r="P13" i="2" s="1"/>
  <c r="F48" i="6"/>
  <c r="AF66" i="2"/>
  <c r="H9" i="5" l="1"/>
  <c r="AB24" i="6"/>
  <c r="AH32" i="6"/>
  <c r="AH27" i="6"/>
  <c r="P24" i="6"/>
  <c r="AB37" i="2"/>
  <c r="AH42" i="5"/>
  <c r="AG42" i="5" s="1"/>
  <c r="AB38" i="5"/>
  <c r="AH47" i="6"/>
  <c r="P14" i="5"/>
  <c r="P14" i="6" s="1"/>
  <c r="P9" i="6" s="1"/>
  <c r="AB14" i="5"/>
  <c r="AB14" i="6" s="1"/>
  <c r="AB9" i="6" s="1"/>
  <c r="AH41" i="2"/>
  <c r="AG41" i="2" s="1"/>
  <c r="AB38" i="6"/>
  <c r="P8" i="2"/>
  <c r="AJ32" i="5"/>
  <c r="AJ27" i="5"/>
  <c r="P38" i="6"/>
  <c r="P38" i="5"/>
  <c r="AB8" i="2"/>
  <c r="P37" i="2"/>
  <c r="P9" i="5" l="1"/>
  <c r="AB9" i="5"/>
  <c r="AD15" i="5"/>
  <c r="G24" i="5" l="1"/>
  <c r="I24" i="5"/>
  <c r="J24" i="5"/>
  <c r="K24" i="5"/>
  <c r="L24" i="5"/>
  <c r="M24" i="5"/>
  <c r="O24" i="5"/>
  <c r="Q24" i="5"/>
  <c r="R24" i="5"/>
  <c r="S24" i="5"/>
  <c r="T24" i="5"/>
  <c r="U24" i="5"/>
  <c r="V24" i="5"/>
  <c r="W24" i="5"/>
  <c r="X24" i="5"/>
  <c r="Y24" i="5"/>
  <c r="Z24" i="5"/>
  <c r="AA24" i="5"/>
  <c r="AD24" i="5"/>
  <c r="AE24" i="5"/>
  <c r="F24" i="5"/>
  <c r="AF11" i="6" l="1"/>
  <c r="AF12" i="6"/>
  <c r="AF13" i="6"/>
  <c r="AF14" i="6"/>
  <c r="AF15" i="6"/>
  <c r="AF16" i="6"/>
  <c r="AF17" i="6"/>
  <c r="AF18" i="6"/>
  <c r="AF19" i="6"/>
  <c r="AF20" i="6"/>
  <c r="AF21" i="6"/>
  <c r="AF23" i="6"/>
  <c r="AF25" i="6"/>
  <c r="AF26" i="6"/>
  <c r="AF28" i="6"/>
  <c r="AF29" i="6"/>
  <c r="AF30" i="6"/>
  <c r="AF31" i="6"/>
  <c r="AF36" i="6"/>
  <c r="AF37" i="6"/>
  <c r="AF39" i="6"/>
  <c r="AF40" i="6"/>
  <c r="AF41" i="6"/>
  <c r="AF43" i="6"/>
  <c r="AF44" i="6"/>
  <c r="AF45" i="6"/>
  <c r="AF46" i="6"/>
  <c r="AF48" i="6"/>
  <c r="AF49" i="6"/>
  <c r="AF50" i="6"/>
  <c r="AF51" i="6"/>
  <c r="AF52" i="6"/>
  <c r="AF53" i="6"/>
  <c r="AF54" i="6"/>
  <c r="AF55" i="6"/>
  <c r="AF56" i="6"/>
  <c r="AF57" i="6"/>
  <c r="AF58" i="6"/>
  <c r="AF59" i="6"/>
  <c r="AF60" i="6"/>
  <c r="AF61" i="6"/>
  <c r="AF62" i="6"/>
  <c r="AF63" i="6"/>
  <c r="AF64" i="6"/>
  <c r="AF66" i="6"/>
  <c r="AF68" i="6"/>
  <c r="AF69" i="6"/>
  <c r="AF70" i="6"/>
  <c r="G39" i="6"/>
  <c r="I39" i="6"/>
  <c r="J39" i="6"/>
  <c r="K39" i="6"/>
  <c r="L39" i="6"/>
  <c r="M39" i="6"/>
  <c r="O39" i="6"/>
  <c r="Q39" i="6"/>
  <c r="R39" i="6"/>
  <c r="S39" i="6"/>
  <c r="T39" i="6"/>
  <c r="U39" i="6"/>
  <c r="V39" i="6"/>
  <c r="W39" i="6"/>
  <c r="X39" i="6"/>
  <c r="Y39" i="6"/>
  <c r="Z39" i="6"/>
  <c r="AA39" i="6"/>
  <c r="AD39" i="6"/>
  <c r="AE39" i="6"/>
  <c r="G40" i="6"/>
  <c r="I40" i="6"/>
  <c r="J40" i="6"/>
  <c r="K40" i="6"/>
  <c r="L40" i="6"/>
  <c r="M40" i="6"/>
  <c r="O40" i="6"/>
  <c r="Q40" i="6"/>
  <c r="R40" i="6"/>
  <c r="S40" i="6"/>
  <c r="T40" i="6"/>
  <c r="U40" i="6"/>
  <c r="V40" i="6"/>
  <c r="W40" i="6"/>
  <c r="X40" i="6"/>
  <c r="Y40" i="6"/>
  <c r="Z40" i="6"/>
  <c r="AA40" i="6"/>
  <c r="AD40" i="6"/>
  <c r="AE40" i="6"/>
  <c r="G41" i="6"/>
  <c r="I41" i="6"/>
  <c r="J41" i="6"/>
  <c r="K41" i="6"/>
  <c r="L41" i="6"/>
  <c r="M41" i="6"/>
  <c r="O41" i="6"/>
  <c r="Q41" i="6"/>
  <c r="R41" i="6"/>
  <c r="S41" i="6"/>
  <c r="T41" i="6"/>
  <c r="U41" i="6"/>
  <c r="V41" i="6"/>
  <c r="W41" i="6"/>
  <c r="X41" i="6"/>
  <c r="Y41" i="6"/>
  <c r="Z41" i="6"/>
  <c r="AA41" i="6"/>
  <c r="AD41" i="6"/>
  <c r="AE41" i="6"/>
  <c r="G43" i="6"/>
  <c r="I43" i="6"/>
  <c r="J43" i="6"/>
  <c r="K43" i="6"/>
  <c r="L43" i="6"/>
  <c r="M43" i="6"/>
  <c r="O43" i="6"/>
  <c r="Q43" i="6"/>
  <c r="R43" i="6"/>
  <c r="S43" i="6"/>
  <c r="T43" i="6"/>
  <c r="U43" i="6"/>
  <c r="V43" i="6"/>
  <c r="W43" i="6"/>
  <c r="X43" i="6"/>
  <c r="Y43" i="6"/>
  <c r="Z43" i="6"/>
  <c r="AA43" i="6"/>
  <c r="AD43" i="6"/>
  <c r="AE43" i="6"/>
  <c r="G44" i="6"/>
  <c r="I44" i="6"/>
  <c r="J44" i="6"/>
  <c r="K44" i="6"/>
  <c r="L44" i="6"/>
  <c r="M44" i="6"/>
  <c r="O44" i="6"/>
  <c r="Q44" i="6"/>
  <c r="R44" i="6"/>
  <c r="S44" i="6"/>
  <c r="T44" i="6"/>
  <c r="U44" i="6"/>
  <c r="V44" i="6"/>
  <c r="W44" i="6"/>
  <c r="X44" i="6"/>
  <c r="Y44" i="6"/>
  <c r="Z44" i="6"/>
  <c r="AA44" i="6"/>
  <c r="AD44" i="6"/>
  <c r="AE44" i="6"/>
  <c r="G45" i="6"/>
  <c r="I45" i="6"/>
  <c r="J45" i="6"/>
  <c r="K45" i="6"/>
  <c r="L45" i="6"/>
  <c r="M45" i="6"/>
  <c r="O45" i="6"/>
  <c r="Q45" i="6"/>
  <c r="R45" i="6"/>
  <c r="S45" i="6"/>
  <c r="T45" i="6"/>
  <c r="U45" i="6"/>
  <c r="V45" i="6"/>
  <c r="W45" i="6"/>
  <c r="X45" i="6"/>
  <c r="Y45" i="6"/>
  <c r="Z45" i="6"/>
  <c r="AA45" i="6"/>
  <c r="AD45" i="6"/>
  <c r="AE45" i="6"/>
  <c r="G46" i="6"/>
  <c r="I46" i="6"/>
  <c r="J46" i="6"/>
  <c r="K46" i="6"/>
  <c r="L46" i="6"/>
  <c r="M46" i="6"/>
  <c r="O46" i="6"/>
  <c r="Q46" i="6"/>
  <c r="R46" i="6"/>
  <c r="S46" i="6"/>
  <c r="T46" i="6"/>
  <c r="U46" i="6"/>
  <c r="V46" i="6"/>
  <c r="W46" i="6"/>
  <c r="X46" i="6"/>
  <c r="Y46" i="6"/>
  <c r="Z46" i="6"/>
  <c r="AA46" i="6"/>
  <c r="AD46" i="6"/>
  <c r="AE46" i="6"/>
  <c r="G48" i="6"/>
  <c r="I48" i="6"/>
  <c r="J48" i="6"/>
  <c r="K48" i="6"/>
  <c r="L48" i="6"/>
  <c r="M48" i="6"/>
  <c r="O48" i="6"/>
  <c r="Q48" i="6"/>
  <c r="R48" i="6"/>
  <c r="S48" i="6"/>
  <c r="T48" i="6"/>
  <c r="U48" i="6"/>
  <c r="V48" i="6"/>
  <c r="W48" i="6"/>
  <c r="X48" i="6"/>
  <c r="Y48" i="6"/>
  <c r="Z48" i="6"/>
  <c r="AA48" i="6"/>
  <c r="AD48" i="6"/>
  <c r="AE48" i="6"/>
  <c r="G49" i="6"/>
  <c r="I49" i="6"/>
  <c r="J49" i="6"/>
  <c r="K49" i="6"/>
  <c r="L49" i="6"/>
  <c r="M49" i="6"/>
  <c r="O49" i="6"/>
  <c r="Q49" i="6"/>
  <c r="R49" i="6"/>
  <c r="S49" i="6"/>
  <c r="T49" i="6"/>
  <c r="U49" i="6"/>
  <c r="V49" i="6"/>
  <c r="W49" i="6"/>
  <c r="X49" i="6"/>
  <c r="Y49" i="6"/>
  <c r="Z49" i="6"/>
  <c r="AA49" i="6"/>
  <c r="AD49" i="6"/>
  <c r="AE49" i="6"/>
  <c r="G51" i="6"/>
  <c r="I51" i="6"/>
  <c r="J51" i="6"/>
  <c r="K51" i="6"/>
  <c r="L51" i="6"/>
  <c r="M51" i="6"/>
  <c r="O51" i="6"/>
  <c r="Q51" i="6"/>
  <c r="R51" i="6"/>
  <c r="S51" i="6"/>
  <c r="T51" i="6"/>
  <c r="U51" i="6"/>
  <c r="V51" i="6"/>
  <c r="W51" i="6"/>
  <c r="X51" i="6"/>
  <c r="Y51" i="6"/>
  <c r="Z51" i="6"/>
  <c r="AA51" i="6"/>
  <c r="AD51" i="6"/>
  <c r="AE51" i="6"/>
  <c r="G52" i="6"/>
  <c r="I52" i="6"/>
  <c r="J52" i="6"/>
  <c r="K52" i="6"/>
  <c r="L52" i="6"/>
  <c r="M52" i="6"/>
  <c r="O52" i="6"/>
  <c r="Q52" i="6"/>
  <c r="R52" i="6"/>
  <c r="S52" i="6"/>
  <c r="T52" i="6"/>
  <c r="U52" i="6"/>
  <c r="V52" i="6"/>
  <c r="W52" i="6"/>
  <c r="X52" i="6"/>
  <c r="Y52" i="6"/>
  <c r="Z52" i="6"/>
  <c r="AA52" i="6"/>
  <c r="AD52" i="6"/>
  <c r="AE52" i="6"/>
  <c r="G53" i="6"/>
  <c r="I53" i="6"/>
  <c r="J53" i="6"/>
  <c r="K53" i="6"/>
  <c r="L53" i="6"/>
  <c r="M53" i="6"/>
  <c r="O53" i="6"/>
  <c r="Q53" i="6"/>
  <c r="R53" i="6"/>
  <c r="S53" i="6"/>
  <c r="T53" i="6"/>
  <c r="U53" i="6"/>
  <c r="V53" i="6"/>
  <c r="W53" i="6"/>
  <c r="X53" i="6"/>
  <c r="Y53" i="6"/>
  <c r="Z53" i="6"/>
  <c r="AA53" i="6"/>
  <c r="AD53" i="6"/>
  <c r="AE53" i="6"/>
  <c r="G54" i="6"/>
  <c r="I54" i="6"/>
  <c r="J54" i="6"/>
  <c r="K54" i="6"/>
  <c r="L54" i="6"/>
  <c r="M54" i="6"/>
  <c r="O54" i="6"/>
  <c r="Q54" i="6"/>
  <c r="R54" i="6"/>
  <c r="S54" i="6"/>
  <c r="T54" i="6"/>
  <c r="U54" i="6"/>
  <c r="V54" i="6"/>
  <c r="W54" i="6"/>
  <c r="X54" i="6"/>
  <c r="Y54" i="6"/>
  <c r="Z54" i="6"/>
  <c r="AA54" i="6"/>
  <c r="AD54" i="6"/>
  <c r="AE54" i="6"/>
  <c r="G55" i="6"/>
  <c r="I55" i="6"/>
  <c r="J55" i="6"/>
  <c r="K55" i="6"/>
  <c r="L55" i="6"/>
  <c r="M55" i="6"/>
  <c r="O55" i="6"/>
  <c r="Q55" i="6"/>
  <c r="R55" i="6"/>
  <c r="S55" i="6"/>
  <c r="T55" i="6"/>
  <c r="U55" i="6"/>
  <c r="V55" i="6"/>
  <c r="W55" i="6"/>
  <c r="X55" i="6"/>
  <c r="Y55" i="6"/>
  <c r="Z55" i="6"/>
  <c r="AA55" i="6"/>
  <c r="AD55" i="6"/>
  <c r="AE55" i="6"/>
  <c r="G56" i="6"/>
  <c r="I56" i="6"/>
  <c r="J56" i="6"/>
  <c r="K56" i="6"/>
  <c r="L56" i="6"/>
  <c r="M56" i="6"/>
  <c r="O56" i="6"/>
  <c r="Q56" i="6"/>
  <c r="R56" i="6"/>
  <c r="S56" i="6"/>
  <c r="T56" i="6"/>
  <c r="U56" i="6"/>
  <c r="V56" i="6"/>
  <c r="W56" i="6"/>
  <c r="X56" i="6"/>
  <c r="Y56" i="6"/>
  <c r="Z56" i="6"/>
  <c r="AA56" i="6"/>
  <c r="AD56" i="6"/>
  <c r="AE56" i="6"/>
  <c r="G57" i="6"/>
  <c r="I57" i="6"/>
  <c r="J57" i="6"/>
  <c r="K57" i="6"/>
  <c r="L57" i="6"/>
  <c r="M57" i="6"/>
  <c r="O57" i="6"/>
  <c r="Q57" i="6"/>
  <c r="R57" i="6"/>
  <c r="S57" i="6"/>
  <c r="T57" i="6"/>
  <c r="U57" i="6"/>
  <c r="V57" i="6"/>
  <c r="W57" i="6"/>
  <c r="X57" i="6"/>
  <c r="Y57" i="6"/>
  <c r="Z57" i="6"/>
  <c r="AA57" i="6"/>
  <c r="AD57" i="6"/>
  <c r="AE57" i="6"/>
  <c r="G58" i="6"/>
  <c r="I58" i="6"/>
  <c r="J58" i="6"/>
  <c r="K58" i="6"/>
  <c r="L58" i="6"/>
  <c r="M58" i="6"/>
  <c r="O58" i="6"/>
  <c r="Q58" i="6"/>
  <c r="R58" i="6"/>
  <c r="S58" i="6"/>
  <c r="T58" i="6"/>
  <c r="U58" i="6"/>
  <c r="V58" i="6"/>
  <c r="W58" i="6"/>
  <c r="X58" i="6"/>
  <c r="Y58" i="6"/>
  <c r="Z58" i="6"/>
  <c r="AA58" i="6"/>
  <c r="AD58" i="6"/>
  <c r="AE58" i="6"/>
  <c r="G59" i="6"/>
  <c r="I59" i="6"/>
  <c r="J59" i="6"/>
  <c r="K59" i="6"/>
  <c r="L59" i="6"/>
  <c r="M59" i="6"/>
  <c r="O59" i="6"/>
  <c r="Q59" i="6"/>
  <c r="R59" i="6"/>
  <c r="S59" i="6"/>
  <c r="T59" i="6"/>
  <c r="U59" i="6"/>
  <c r="V59" i="6"/>
  <c r="W59" i="6"/>
  <c r="X59" i="6"/>
  <c r="Y59" i="6"/>
  <c r="Z59" i="6"/>
  <c r="AA59" i="6"/>
  <c r="AD59" i="6"/>
  <c r="AE59" i="6"/>
  <c r="G61" i="6"/>
  <c r="I61" i="6"/>
  <c r="J61" i="6"/>
  <c r="K61" i="6"/>
  <c r="L61" i="6"/>
  <c r="M61" i="6"/>
  <c r="O61" i="6"/>
  <c r="Q61" i="6"/>
  <c r="R61" i="6"/>
  <c r="S61" i="6"/>
  <c r="T61" i="6"/>
  <c r="U61" i="6"/>
  <c r="V61" i="6"/>
  <c r="W61" i="6"/>
  <c r="X61" i="6"/>
  <c r="Y61" i="6"/>
  <c r="Z61" i="6"/>
  <c r="AA61" i="6"/>
  <c r="AD61" i="6"/>
  <c r="AE61" i="6"/>
  <c r="G62" i="6"/>
  <c r="I62" i="6"/>
  <c r="J62" i="6"/>
  <c r="K62" i="6"/>
  <c r="L62" i="6"/>
  <c r="M62" i="6"/>
  <c r="O62" i="6"/>
  <c r="Q62" i="6"/>
  <c r="R62" i="6"/>
  <c r="S62" i="6"/>
  <c r="T62" i="6"/>
  <c r="U62" i="6"/>
  <c r="V62" i="6"/>
  <c r="W62" i="6"/>
  <c r="X62" i="6"/>
  <c r="Y62" i="6"/>
  <c r="Z62" i="6"/>
  <c r="AA62" i="6"/>
  <c r="AD62" i="6"/>
  <c r="AE62" i="6"/>
  <c r="G63" i="6"/>
  <c r="I63" i="6"/>
  <c r="J63" i="6"/>
  <c r="K63" i="6"/>
  <c r="L63" i="6"/>
  <c r="M63" i="6"/>
  <c r="O63" i="6"/>
  <c r="Q63" i="6"/>
  <c r="R63" i="6"/>
  <c r="S63" i="6"/>
  <c r="T63" i="6"/>
  <c r="U63" i="6"/>
  <c r="V63" i="6"/>
  <c r="W63" i="6"/>
  <c r="X63" i="6"/>
  <c r="Y63" i="6"/>
  <c r="Z63" i="6"/>
  <c r="AA63" i="6"/>
  <c r="AD63" i="6"/>
  <c r="AE63" i="6"/>
  <c r="G64" i="6"/>
  <c r="I64" i="6"/>
  <c r="J64" i="6"/>
  <c r="K64" i="6"/>
  <c r="L64" i="6"/>
  <c r="M64" i="6"/>
  <c r="O64" i="6"/>
  <c r="Q64" i="6"/>
  <c r="R64" i="6"/>
  <c r="S64" i="6"/>
  <c r="T64" i="6"/>
  <c r="U64" i="6"/>
  <c r="V64" i="6"/>
  <c r="W64" i="6"/>
  <c r="X64" i="6"/>
  <c r="Y64" i="6"/>
  <c r="Z64" i="6"/>
  <c r="AA64" i="6"/>
  <c r="AD64" i="6"/>
  <c r="AE64" i="6"/>
  <c r="G66" i="6"/>
  <c r="I66" i="6"/>
  <c r="J66" i="6"/>
  <c r="K66" i="6"/>
  <c r="L66" i="6"/>
  <c r="M66" i="6"/>
  <c r="O66" i="6"/>
  <c r="Q66" i="6"/>
  <c r="R66" i="6"/>
  <c r="S66" i="6"/>
  <c r="T66" i="6"/>
  <c r="U66" i="6"/>
  <c r="V66" i="6"/>
  <c r="W66" i="6"/>
  <c r="X66" i="6"/>
  <c r="Y66" i="6"/>
  <c r="Z66" i="6"/>
  <c r="AA66" i="6"/>
  <c r="AD66" i="6"/>
  <c r="AE66" i="6"/>
  <c r="G67" i="6"/>
  <c r="I67" i="6"/>
  <c r="J67" i="6"/>
  <c r="K67" i="6"/>
  <c r="L67" i="6"/>
  <c r="M67" i="6"/>
  <c r="O67" i="6"/>
  <c r="Q67" i="6"/>
  <c r="R67" i="6"/>
  <c r="S67" i="6"/>
  <c r="T67" i="6"/>
  <c r="U67" i="6"/>
  <c r="V67" i="6"/>
  <c r="W67" i="6"/>
  <c r="X67" i="6"/>
  <c r="Y67" i="6"/>
  <c r="Z67" i="6"/>
  <c r="AA67" i="6"/>
  <c r="AD67" i="6"/>
  <c r="AE67" i="6"/>
  <c r="G68" i="6"/>
  <c r="I68" i="6"/>
  <c r="J68" i="6"/>
  <c r="K68" i="6"/>
  <c r="L68" i="6"/>
  <c r="M68" i="6"/>
  <c r="O68" i="6"/>
  <c r="Q68" i="6"/>
  <c r="R68" i="6"/>
  <c r="S68" i="6"/>
  <c r="T68" i="6"/>
  <c r="U68" i="6"/>
  <c r="V68" i="6"/>
  <c r="W68" i="6"/>
  <c r="X68" i="6"/>
  <c r="Y68" i="6"/>
  <c r="Z68" i="6"/>
  <c r="AA68" i="6"/>
  <c r="AD68" i="6"/>
  <c r="AE68" i="6"/>
  <c r="G69" i="6"/>
  <c r="I69" i="6"/>
  <c r="J69" i="6"/>
  <c r="K69" i="6"/>
  <c r="L69" i="6"/>
  <c r="M69" i="6"/>
  <c r="O69" i="6"/>
  <c r="Q69" i="6"/>
  <c r="R69" i="6"/>
  <c r="S69" i="6"/>
  <c r="T69" i="6"/>
  <c r="U69" i="6"/>
  <c r="V69" i="6"/>
  <c r="W69" i="6"/>
  <c r="X69" i="6"/>
  <c r="Y69" i="6"/>
  <c r="Z69" i="6"/>
  <c r="AA69" i="6"/>
  <c r="AD69" i="6"/>
  <c r="AE69" i="6"/>
  <c r="G70" i="6"/>
  <c r="I70" i="6"/>
  <c r="J70" i="6"/>
  <c r="K70" i="6"/>
  <c r="L70" i="6"/>
  <c r="M70" i="6"/>
  <c r="O70" i="6"/>
  <c r="Q70" i="6"/>
  <c r="R70" i="6"/>
  <c r="S70" i="6"/>
  <c r="T70" i="6"/>
  <c r="U70" i="6"/>
  <c r="V70" i="6"/>
  <c r="W70" i="6"/>
  <c r="X70" i="6"/>
  <c r="Y70" i="6"/>
  <c r="Z70" i="6"/>
  <c r="AA70" i="6"/>
  <c r="AD70" i="6"/>
  <c r="AE70" i="6"/>
  <c r="G10" i="6"/>
  <c r="I10" i="6"/>
  <c r="J10" i="6"/>
  <c r="K10" i="6"/>
  <c r="L10" i="6"/>
  <c r="M10" i="6"/>
  <c r="O10" i="6"/>
  <c r="Q10" i="6"/>
  <c r="R10" i="6"/>
  <c r="S10" i="6"/>
  <c r="T10" i="6"/>
  <c r="U10" i="6"/>
  <c r="V10" i="6"/>
  <c r="W10" i="6"/>
  <c r="X10" i="6"/>
  <c r="Y10" i="6"/>
  <c r="Z10" i="6"/>
  <c r="AA10" i="6"/>
  <c r="AD10" i="6"/>
  <c r="AE10" i="6"/>
  <c r="G11" i="6"/>
  <c r="I11" i="6"/>
  <c r="J11" i="6"/>
  <c r="K11" i="6"/>
  <c r="L11" i="6"/>
  <c r="M11" i="6"/>
  <c r="O11" i="6"/>
  <c r="Q11" i="6"/>
  <c r="R11" i="6"/>
  <c r="S11" i="6"/>
  <c r="T11" i="6"/>
  <c r="U11" i="6"/>
  <c r="V11" i="6"/>
  <c r="W11" i="6"/>
  <c r="X11" i="6"/>
  <c r="Y11" i="6"/>
  <c r="Z11" i="6"/>
  <c r="AA11" i="6"/>
  <c r="AD11" i="6"/>
  <c r="AE11" i="6"/>
  <c r="G12" i="6"/>
  <c r="I12" i="6"/>
  <c r="J12" i="6"/>
  <c r="K12" i="6"/>
  <c r="L12" i="6"/>
  <c r="M12" i="6"/>
  <c r="O12" i="6"/>
  <c r="Q12" i="6"/>
  <c r="R12" i="6"/>
  <c r="S12" i="6"/>
  <c r="T12" i="6"/>
  <c r="U12" i="6"/>
  <c r="V12" i="6"/>
  <c r="W12" i="6"/>
  <c r="X12" i="6"/>
  <c r="Y12" i="6"/>
  <c r="Z12" i="6"/>
  <c r="AA12" i="6"/>
  <c r="AD12" i="6"/>
  <c r="AE12" i="6"/>
  <c r="G13" i="6"/>
  <c r="I13" i="6"/>
  <c r="J13" i="6"/>
  <c r="K13" i="6"/>
  <c r="L13" i="6"/>
  <c r="M13" i="6"/>
  <c r="O13" i="6"/>
  <c r="Q13" i="6"/>
  <c r="R13" i="6"/>
  <c r="S13" i="6"/>
  <c r="T13" i="6"/>
  <c r="U13" i="6"/>
  <c r="V13" i="6"/>
  <c r="W13" i="6"/>
  <c r="X13" i="6"/>
  <c r="Y13" i="6"/>
  <c r="Z13" i="6"/>
  <c r="AA13" i="6"/>
  <c r="AD13" i="6"/>
  <c r="AE13" i="6"/>
  <c r="G16" i="6"/>
  <c r="I16" i="6"/>
  <c r="J16" i="6"/>
  <c r="K16" i="6"/>
  <c r="L16" i="6"/>
  <c r="M16" i="6"/>
  <c r="O16" i="6"/>
  <c r="Q16" i="6"/>
  <c r="R16" i="6"/>
  <c r="S16" i="6"/>
  <c r="T16" i="6"/>
  <c r="U16" i="6"/>
  <c r="V16" i="6"/>
  <c r="W16" i="6"/>
  <c r="X16" i="6"/>
  <c r="Y16" i="6"/>
  <c r="Z16" i="6"/>
  <c r="AA16" i="6"/>
  <c r="AD16" i="6"/>
  <c r="AE16" i="6"/>
  <c r="G17" i="6"/>
  <c r="I17" i="6"/>
  <c r="J17" i="6"/>
  <c r="K17" i="6"/>
  <c r="L17" i="6"/>
  <c r="M17" i="6"/>
  <c r="O17" i="6"/>
  <c r="Q17" i="6"/>
  <c r="R17" i="6"/>
  <c r="S17" i="6"/>
  <c r="T17" i="6"/>
  <c r="U17" i="6"/>
  <c r="V17" i="6"/>
  <c r="W17" i="6"/>
  <c r="X17" i="6"/>
  <c r="Y17" i="6"/>
  <c r="Z17" i="6"/>
  <c r="AA17" i="6"/>
  <c r="AD17" i="6"/>
  <c r="AE17" i="6"/>
  <c r="G18" i="6"/>
  <c r="I18" i="6"/>
  <c r="J18" i="6"/>
  <c r="K18" i="6"/>
  <c r="L18" i="6"/>
  <c r="M18" i="6"/>
  <c r="O18" i="6"/>
  <c r="Q18" i="6"/>
  <c r="R18" i="6"/>
  <c r="S18" i="6"/>
  <c r="T18" i="6"/>
  <c r="U18" i="6"/>
  <c r="V18" i="6"/>
  <c r="W18" i="6"/>
  <c r="X18" i="6"/>
  <c r="Y18" i="6"/>
  <c r="Z18" i="6"/>
  <c r="AA18" i="6"/>
  <c r="AD18" i="6"/>
  <c r="AE18" i="6"/>
  <c r="G19" i="6"/>
  <c r="I19" i="6"/>
  <c r="J19" i="6"/>
  <c r="K19" i="6"/>
  <c r="L19" i="6"/>
  <c r="M19" i="6"/>
  <c r="O19" i="6"/>
  <c r="Q19" i="6"/>
  <c r="R19" i="6"/>
  <c r="S19" i="6"/>
  <c r="T19" i="6"/>
  <c r="U19" i="6"/>
  <c r="V19" i="6"/>
  <c r="W19" i="6"/>
  <c r="X19" i="6"/>
  <c r="Y19" i="6"/>
  <c r="Z19" i="6"/>
  <c r="AA19" i="6"/>
  <c r="AD19" i="6"/>
  <c r="AE19" i="6"/>
  <c r="G20" i="6"/>
  <c r="I20" i="6"/>
  <c r="J20" i="6"/>
  <c r="K20" i="6"/>
  <c r="L20" i="6"/>
  <c r="M20" i="6"/>
  <c r="O20" i="6"/>
  <c r="Q20" i="6"/>
  <c r="R20" i="6"/>
  <c r="S20" i="6"/>
  <c r="T20" i="6"/>
  <c r="U20" i="6"/>
  <c r="V20" i="6"/>
  <c r="W20" i="6"/>
  <c r="X20" i="6"/>
  <c r="Y20" i="6"/>
  <c r="Z20" i="6"/>
  <c r="AA20" i="6"/>
  <c r="AD20" i="6"/>
  <c r="AE20" i="6"/>
  <c r="G21" i="6"/>
  <c r="I21" i="6"/>
  <c r="J21" i="6"/>
  <c r="K21" i="6"/>
  <c r="L21" i="6"/>
  <c r="M21" i="6"/>
  <c r="O21" i="6"/>
  <c r="Q21" i="6"/>
  <c r="R21" i="6"/>
  <c r="S21" i="6"/>
  <c r="T21" i="6"/>
  <c r="U21" i="6"/>
  <c r="V21" i="6"/>
  <c r="W21" i="6"/>
  <c r="X21" i="6"/>
  <c r="Y21" i="6"/>
  <c r="Z21" i="6"/>
  <c r="AA21" i="6"/>
  <c r="AD21" i="6"/>
  <c r="AE21" i="6"/>
  <c r="G23" i="6"/>
  <c r="I23" i="6"/>
  <c r="J23" i="6"/>
  <c r="K23" i="6"/>
  <c r="L23" i="6"/>
  <c r="M23" i="6"/>
  <c r="O23" i="6"/>
  <c r="Q23" i="6"/>
  <c r="R23" i="6"/>
  <c r="S23" i="6"/>
  <c r="T23" i="6"/>
  <c r="U23" i="6"/>
  <c r="V23" i="6"/>
  <c r="W23" i="6"/>
  <c r="X23" i="6"/>
  <c r="Y23" i="6"/>
  <c r="Z23" i="6"/>
  <c r="AA23" i="6"/>
  <c r="AD23" i="6"/>
  <c r="AE23" i="6"/>
  <c r="G25" i="6"/>
  <c r="I25" i="6"/>
  <c r="J25" i="6"/>
  <c r="K25" i="6"/>
  <c r="L25" i="6"/>
  <c r="M25" i="6"/>
  <c r="O25" i="6"/>
  <c r="Q25" i="6"/>
  <c r="R25" i="6"/>
  <c r="S25" i="6"/>
  <c r="T25" i="6"/>
  <c r="U25" i="6"/>
  <c r="V25" i="6"/>
  <c r="W25" i="6"/>
  <c r="X25" i="6"/>
  <c r="Y25" i="6"/>
  <c r="Z25" i="6"/>
  <c r="AA25" i="6"/>
  <c r="AD25" i="6"/>
  <c r="AE25" i="6"/>
  <c r="G26" i="6"/>
  <c r="I26" i="6"/>
  <c r="J26" i="6"/>
  <c r="K26" i="6"/>
  <c r="L26" i="6"/>
  <c r="M26" i="6"/>
  <c r="O26" i="6"/>
  <c r="Q26" i="6"/>
  <c r="R26" i="6"/>
  <c r="S26" i="6"/>
  <c r="T26" i="6"/>
  <c r="U26" i="6"/>
  <c r="V26" i="6"/>
  <c r="W26" i="6"/>
  <c r="X26" i="6"/>
  <c r="Y26" i="6"/>
  <c r="Z26" i="6"/>
  <c r="AA26" i="6"/>
  <c r="AD26" i="6"/>
  <c r="AE26" i="6"/>
  <c r="G28" i="6"/>
  <c r="I28" i="6"/>
  <c r="J28" i="6"/>
  <c r="K28" i="6"/>
  <c r="L28" i="6"/>
  <c r="M28" i="6"/>
  <c r="O28" i="6"/>
  <c r="Q28" i="6"/>
  <c r="R28" i="6"/>
  <c r="S28" i="6"/>
  <c r="T28" i="6"/>
  <c r="U28" i="6"/>
  <c r="V28" i="6"/>
  <c r="W28" i="6"/>
  <c r="X28" i="6"/>
  <c r="Y28" i="6"/>
  <c r="Z28" i="6"/>
  <c r="AA28" i="6"/>
  <c r="AD28" i="6"/>
  <c r="AE28" i="6"/>
  <c r="G29" i="6"/>
  <c r="I29" i="6"/>
  <c r="J29" i="6"/>
  <c r="K29" i="6"/>
  <c r="L29" i="6"/>
  <c r="M29" i="6"/>
  <c r="O29" i="6"/>
  <c r="Q29" i="6"/>
  <c r="R29" i="6"/>
  <c r="S29" i="6"/>
  <c r="T29" i="6"/>
  <c r="U29" i="6"/>
  <c r="V29" i="6"/>
  <c r="W29" i="6"/>
  <c r="X29" i="6"/>
  <c r="Y29" i="6"/>
  <c r="Z29" i="6"/>
  <c r="AA29" i="6"/>
  <c r="AD29" i="6"/>
  <c r="AE29" i="6"/>
  <c r="G30" i="6"/>
  <c r="I30" i="6"/>
  <c r="J30" i="6"/>
  <c r="K30" i="6"/>
  <c r="L30" i="6"/>
  <c r="M30" i="6"/>
  <c r="O30" i="6"/>
  <c r="Q30" i="6"/>
  <c r="R30" i="6"/>
  <c r="S30" i="6"/>
  <c r="T30" i="6"/>
  <c r="U30" i="6"/>
  <c r="V30" i="6"/>
  <c r="W30" i="6"/>
  <c r="X30" i="6"/>
  <c r="Y30" i="6"/>
  <c r="Z30" i="6"/>
  <c r="AA30" i="6"/>
  <c r="AD30" i="6"/>
  <c r="AE30" i="6"/>
  <c r="G31" i="6"/>
  <c r="I31" i="6"/>
  <c r="J31" i="6"/>
  <c r="K31" i="6"/>
  <c r="L31" i="6"/>
  <c r="M31" i="6"/>
  <c r="O31" i="6"/>
  <c r="Q31" i="6"/>
  <c r="R31" i="6"/>
  <c r="S31" i="6"/>
  <c r="T31" i="6"/>
  <c r="U31" i="6"/>
  <c r="V31" i="6"/>
  <c r="W31" i="6"/>
  <c r="X31" i="6"/>
  <c r="Y31" i="6"/>
  <c r="Z31" i="6"/>
  <c r="AA31" i="6"/>
  <c r="AD31" i="6"/>
  <c r="AE31" i="6"/>
  <c r="G33" i="6"/>
  <c r="I33" i="6"/>
  <c r="J33" i="6"/>
  <c r="K33" i="6"/>
  <c r="L33" i="6"/>
  <c r="M33" i="6"/>
  <c r="O33" i="6"/>
  <c r="Q33" i="6"/>
  <c r="R33" i="6"/>
  <c r="S33" i="6"/>
  <c r="T33" i="6"/>
  <c r="U33" i="6"/>
  <c r="V33" i="6"/>
  <c r="W33" i="6"/>
  <c r="X33" i="6"/>
  <c r="Y33" i="6"/>
  <c r="Z33" i="6"/>
  <c r="AA33" i="6"/>
  <c r="AD33" i="6"/>
  <c r="AE33" i="6"/>
  <c r="G34" i="6"/>
  <c r="I34" i="6"/>
  <c r="J34" i="6"/>
  <c r="K34" i="6"/>
  <c r="L34" i="6"/>
  <c r="M34" i="6"/>
  <c r="O34" i="6"/>
  <c r="Q34" i="6"/>
  <c r="R34" i="6"/>
  <c r="S34" i="6"/>
  <c r="T34" i="6"/>
  <c r="U34" i="6"/>
  <c r="V34" i="6"/>
  <c r="W34" i="6"/>
  <c r="X34" i="6"/>
  <c r="Y34" i="6"/>
  <c r="Z34" i="6"/>
  <c r="AA34" i="6"/>
  <c r="AD34" i="6"/>
  <c r="AE34" i="6"/>
  <c r="G36" i="6"/>
  <c r="I36" i="6"/>
  <c r="J36" i="6"/>
  <c r="K36" i="6"/>
  <c r="L36" i="6"/>
  <c r="M36" i="6"/>
  <c r="O36" i="6"/>
  <c r="Q36" i="6"/>
  <c r="R36" i="6"/>
  <c r="S36" i="6"/>
  <c r="T36" i="6"/>
  <c r="U36" i="6"/>
  <c r="V36" i="6"/>
  <c r="W36" i="6"/>
  <c r="X36" i="6"/>
  <c r="Y36" i="6"/>
  <c r="Z36" i="6"/>
  <c r="AA36" i="6"/>
  <c r="AD36" i="6"/>
  <c r="AE36" i="6"/>
  <c r="G37" i="6"/>
  <c r="I37" i="6"/>
  <c r="J37" i="6"/>
  <c r="K37" i="6"/>
  <c r="L37" i="6"/>
  <c r="M37" i="6"/>
  <c r="O37" i="6"/>
  <c r="Q37" i="6"/>
  <c r="R37" i="6"/>
  <c r="S37" i="6"/>
  <c r="T37" i="6"/>
  <c r="U37" i="6"/>
  <c r="V37" i="6"/>
  <c r="W37" i="6"/>
  <c r="X37" i="6"/>
  <c r="Y37" i="6"/>
  <c r="Z37" i="6"/>
  <c r="AA37" i="6"/>
  <c r="AD37" i="6"/>
  <c r="AE37" i="6"/>
  <c r="AA65" i="5"/>
  <c r="AA65" i="6" s="1"/>
  <c r="AA60" i="5"/>
  <c r="AA60" i="6" s="1"/>
  <c r="AA50" i="6"/>
  <c r="AA42" i="6"/>
  <c r="AA22" i="5"/>
  <c r="AA22" i="6" s="1"/>
  <c r="AA15" i="5"/>
  <c r="AA14" i="5" s="1"/>
  <c r="AA14" i="6" s="1"/>
  <c r="AA38" i="5" l="1"/>
  <c r="AA24" i="6"/>
  <c r="AA9" i="5"/>
  <c r="AA15" i="6"/>
  <c r="R65" i="5" l="1"/>
  <c r="R65" i="6" s="1"/>
  <c r="R60" i="5"/>
  <c r="R60" i="6" s="1"/>
  <c r="R50" i="6"/>
  <c r="R42" i="6"/>
  <c r="R15" i="5"/>
  <c r="M65" i="5"/>
  <c r="M65" i="6" s="1"/>
  <c r="M60" i="5"/>
  <c r="M60" i="6" s="1"/>
  <c r="M50" i="6"/>
  <c r="M42" i="6"/>
  <c r="M15" i="5"/>
  <c r="L65" i="5"/>
  <c r="L65" i="6" s="1"/>
  <c r="L60" i="5"/>
  <c r="L60" i="6" s="1"/>
  <c r="L50" i="6"/>
  <c r="L42" i="6"/>
  <c r="L15" i="5"/>
  <c r="L15" i="6" s="1"/>
  <c r="J65" i="5"/>
  <c r="J65" i="6" s="1"/>
  <c r="J60" i="5"/>
  <c r="J60" i="6" s="1"/>
  <c r="J50" i="6"/>
  <c r="J42" i="6"/>
  <c r="J24" i="6"/>
  <c r="J15" i="5"/>
  <c r="AA64" i="2"/>
  <c r="AA59" i="2"/>
  <c r="AA49" i="2"/>
  <c r="AA23" i="2"/>
  <c r="AA21" i="2" s="1"/>
  <c r="AA14" i="2"/>
  <c r="AA13" i="2" s="1"/>
  <c r="R64" i="2"/>
  <c r="R59" i="2"/>
  <c r="R49" i="2"/>
  <c r="R23" i="2"/>
  <c r="R21" i="2" s="1"/>
  <c r="R14" i="2"/>
  <c r="R13" i="2" s="1"/>
  <c r="M64" i="2"/>
  <c r="M59" i="2"/>
  <c r="M49" i="2"/>
  <c r="M23" i="2"/>
  <c r="M21" i="2" s="1"/>
  <c r="M14" i="2"/>
  <c r="M13" i="2" s="1"/>
  <c r="L64" i="2"/>
  <c r="L59" i="2"/>
  <c r="L49" i="2"/>
  <c r="L23" i="2"/>
  <c r="L21" i="2" s="1"/>
  <c r="L14" i="2"/>
  <c r="L13" i="2" s="1"/>
  <c r="J64" i="2"/>
  <c r="J59" i="2"/>
  <c r="J49" i="2"/>
  <c r="J23" i="2"/>
  <c r="J21" i="2" s="1"/>
  <c r="J14" i="2"/>
  <c r="J13" i="2" s="1"/>
  <c r="AH43" i="2"/>
  <c r="AG43" i="2" s="1"/>
  <c r="M37" i="2" l="1"/>
  <c r="M8" i="2"/>
  <c r="L22" i="5"/>
  <c r="L22" i="6" s="1"/>
  <c r="L24" i="6"/>
  <c r="J22" i="5"/>
  <c r="J22" i="6" s="1"/>
  <c r="M22" i="5"/>
  <c r="M22" i="6" s="1"/>
  <c r="M24" i="6"/>
  <c r="R22" i="5"/>
  <c r="R22" i="6" s="1"/>
  <c r="R24" i="6"/>
  <c r="R14" i="5"/>
  <c r="R15" i="6"/>
  <c r="M14" i="5"/>
  <c r="M14" i="6" s="1"/>
  <c r="M15" i="6"/>
  <c r="J14" i="5"/>
  <c r="J14" i="6" s="1"/>
  <c r="J15" i="6"/>
  <c r="L14" i="5"/>
  <c r="L14" i="6" s="1"/>
  <c r="J37" i="2"/>
  <c r="R37" i="2"/>
  <c r="AA37" i="2"/>
  <c r="AA8" i="2"/>
  <c r="R8" i="2"/>
  <c r="J8" i="2"/>
  <c r="L8" i="2"/>
  <c r="R38" i="6"/>
  <c r="M38" i="6"/>
  <c r="L38" i="6"/>
  <c r="J38" i="6"/>
  <c r="M38" i="5"/>
  <c r="L38" i="5"/>
  <c r="R38" i="5"/>
  <c r="J38" i="5"/>
  <c r="L37" i="2"/>
  <c r="M9" i="6" l="1"/>
  <c r="J9" i="6"/>
  <c r="L9" i="5"/>
  <c r="L9" i="6"/>
  <c r="M9" i="5"/>
  <c r="J9" i="5"/>
  <c r="R9" i="5"/>
  <c r="R14" i="6"/>
  <c r="R9" i="6" s="1"/>
  <c r="F31" i="6"/>
  <c r="F30" i="6"/>
  <c r="AH30" i="5"/>
  <c r="F23" i="2"/>
  <c r="AH30" i="2"/>
  <c r="AJ30" i="5" l="1"/>
  <c r="AH30" i="6"/>
  <c r="AG30" i="2"/>
  <c r="AG30" i="5"/>
  <c r="AG30" i="6" s="1"/>
  <c r="AE65" i="5"/>
  <c r="AE65" i="6" s="1"/>
  <c r="AD65" i="5"/>
  <c r="AD65" i="6" s="1"/>
  <c r="Z65" i="5"/>
  <c r="Z65" i="6" s="1"/>
  <c r="Y65" i="5"/>
  <c r="Y65" i="6" s="1"/>
  <c r="X65" i="5"/>
  <c r="X65" i="6" s="1"/>
  <c r="W65" i="5"/>
  <c r="W65" i="6" s="1"/>
  <c r="U65" i="5"/>
  <c r="U65" i="6" s="1"/>
  <c r="Q65" i="5"/>
  <c r="Q65" i="6" s="1"/>
  <c r="O65" i="5"/>
  <c r="O65" i="6" s="1"/>
  <c r="K65" i="5"/>
  <c r="K65" i="6" s="1"/>
  <c r="I65" i="5"/>
  <c r="I65" i="6" s="1"/>
  <c r="G65" i="5"/>
  <c r="G65" i="6" s="1"/>
  <c r="V65" i="5"/>
  <c r="V65" i="6" s="1"/>
  <c r="T65" i="5"/>
  <c r="T65" i="6" s="1"/>
  <c r="S65" i="5"/>
  <c r="S65" i="6" s="1"/>
  <c r="F65" i="5"/>
  <c r="AH65" i="5" l="1"/>
  <c r="AH65" i="6" s="1"/>
  <c r="K50" i="6"/>
  <c r="AH25" i="5"/>
  <c r="AH25" i="6" s="1"/>
  <c r="AF34" i="5"/>
  <c r="AF34" i="6" s="1"/>
  <c r="AF33" i="5"/>
  <c r="AF33" i="6" s="1"/>
  <c r="AF24" i="5" l="1"/>
  <c r="AF24" i="6" s="1"/>
  <c r="AF29" i="2"/>
  <c r="AF32" i="2"/>
  <c r="AG9" i="2" l="1"/>
  <c r="AH11" i="5"/>
  <c r="AH11" i="6" s="1"/>
  <c r="AH10" i="5"/>
  <c r="AH10" i="6" s="1"/>
  <c r="AH26" i="5"/>
  <c r="AH26" i="6" s="1"/>
  <c r="AH23" i="5"/>
  <c r="AH23" i="6" s="1"/>
  <c r="F46" i="6" l="1"/>
  <c r="AH46" i="5"/>
  <c r="S42" i="6"/>
  <c r="T42" i="6"/>
  <c r="V42" i="6"/>
  <c r="G42" i="6"/>
  <c r="I42" i="6"/>
  <c r="K42" i="6"/>
  <c r="O42" i="6"/>
  <c r="Q42" i="6"/>
  <c r="U42" i="6"/>
  <c r="W42" i="6"/>
  <c r="X42" i="6"/>
  <c r="Y42" i="6"/>
  <c r="Z42" i="6"/>
  <c r="AD42" i="6"/>
  <c r="AE42" i="6"/>
  <c r="AG46" i="5" l="1"/>
  <c r="AG46" i="6" s="1"/>
  <c r="AH46" i="6"/>
  <c r="AF33" i="2"/>
  <c r="AH45" i="2" l="1"/>
  <c r="AG45" i="2" l="1"/>
  <c r="AH70" i="5"/>
  <c r="AH70" i="6" s="1"/>
  <c r="AH69" i="5"/>
  <c r="AH69" i="6" s="1"/>
  <c r="AH68" i="5"/>
  <c r="AH68" i="6" s="1"/>
  <c r="AH67" i="5"/>
  <c r="AH67" i="6" s="1"/>
  <c r="AH66" i="5"/>
  <c r="AH66" i="6" s="1"/>
  <c r="AH64" i="5"/>
  <c r="AH64" i="6" s="1"/>
  <c r="AH63" i="5"/>
  <c r="AH63" i="6" s="1"/>
  <c r="AH62" i="5"/>
  <c r="AH62" i="6" s="1"/>
  <c r="AH61" i="5"/>
  <c r="AH61" i="6" s="1"/>
  <c r="AH59" i="5"/>
  <c r="AH59" i="6" s="1"/>
  <c r="AH58" i="5"/>
  <c r="AH58" i="6" s="1"/>
  <c r="AH57" i="5"/>
  <c r="AH57" i="6" s="1"/>
  <c r="AH56" i="5"/>
  <c r="AH56" i="6" s="1"/>
  <c r="AH55" i="5"/>
  <c r="AH55" i="6" s="1"/>
  <c r="AH54" i="5"/>
  <c r="AH54" i="6" s="1"/>
  <c r="AH53" i="5"/>
  <c r="AH53" i="6" s="1"/>
  <c r="AH52" i="5"/>
  <c r="AH52" i="6" s="1"/>
  <c r="AH51" i="5"/>
  <c r="AH51" i="6" s="1"/>
  <c r="AH49" i="5"/>
  <c r="AH49" i="6" s="1"/>
  <c r="AH48" i="5"/>
  <c r="AH48" i="6" s="1"/>
  <c r="AH45" i="5"/>
  <c r="AH45" i="6" s="1"/>
  <c r="AH44" i="5"/>
  <c r="AH44" i="6" s="1"/>
  <c r="AH43" i="5"/>
  <c r="AH43" i="6" s="1"/>
  <c r="AH41" i="5"/>
  <c r="AH41" i="6" s="1"/>
  <c r="AH40" i="5"/>
  <c r="AH40" i="6" s="1"/>
  <c r="AH39" i="5"/>
  <c r="AH37" i="5"/>
  <c r="AH37" i="6" s="1"/>
  <c r="AH36" i="5"/>
  <c r="AH36" i="6" s="1"/>
  <c r="AH34" i="5"/>
  <c r="AH34" i="6" s="1"/>
  <c r="AH33" i="5"/>
  <c r="AH33" i="6" s="1"/>
  <c r="AH31" i="5"/>
  <c r="AH31" i="6" s="1"/>
  <c r="AH29" i="5"/>
  <c r="AH29" i="6" s="1"/>
  <c r="AH28" i="5"/>
  <c r="AH28" i="6" s="1"/>
  <c r="AH21" i="5"/>
  <c r="AH21" i="6" s="1"/>
  <c r="AH20" i="5"/>
  <c r="AH20" i="6" s="1"/>
  <c r="AH19" i="5"/>
  <c r="AH19" i="6" s="1"/>
  <c r="AH18" i="5"/>
  <c r="AH18" i="6" s="1"/>
  <c r="AH17" i="5"/>
  <c r="AH17" i="6" s="1"/>
  <c r="AH16" i="5"/>
  <c r="AH16" i="6" s="1"/>
  <c r="AH13" i="5"/>
  <c r="AH13" i="6" s="1"/>
  <c r="AH12" i="5"/>
  <c r="AH12" i="6" s="1"/>
  <c r="AH69" i="2"/>
  <c r="AH68" i="2"/>
  <c r="AH67" i="2"/>
  <c r="AH66" i="2"/>
  <c r="AH65" i="2"/>
  <c r="AH63" i="2"/>
  <c r="AH62" i="2"/>
  <c r="AH61" i="2"/>
  <c r="AH60" i="2"/>
  <c r="AH58" i="2"/>
  <c r="AH57" i="2"/>
  <c r="AH56" i="2"/>
  <c r="AK56" i="2" s="1"/>
  <c r="AH55" i="2"/>
  <c r="AK55" i="2" s="1"/>
  <c r="AH54" i="2"/>
  <c r="AH53" i="2"/>
  <c r="AH52" i="2"/>
  <c r="AH51" i="2"/>
  <c r="AH50" i="2"/>
  <c r="AH48" i="2"/>
  <c r="AH47" i="2"/>
  <c r="AH44" i="2"/>
  <c r="AH42" i="2"/>
  <c r="AH40" i="2"/>
  <c r="AH39" i="2"/>
  <c r="AH38" i="2"/>
  <c r="AH36" i="2"/>
  <c r="AH35" i="2"/>
  <c r="AH33" i="2"/>
  <c r="AH32" i="2"/>
  <c r="AH29" i="2"/>
  <c r="AH28" i="2"/>
  <c r="AH27" i="2"/>
  <c r="AH25" i="2"/>
  <c r="AH24" i="2"/>
  <c r="AJ39" i="5" l="1"/>
  <c r="AH39" i="6"/>
  <c r="AG31" i="5"/>
  <c r="AG31" i="6" s="1"/>
  <c r="AF67" i="5"/>
  <c r="AF67" i="6" s="1"/>
  <c r="AF42" i="6"/>
  <c r="AF10" i="5"/>
  <c r="AF10" i="6" s="1"/>
  <c r="AF64" i="2"/>
  <c r="AF37" i="2" s="1"/>
  <c r="AG69" i="2"/>
  <c r="AG68" i="2"/>
  <c r="AG47" i="2"/>
  <c r="AG39" i="2"/>
  <c r="AG38" i="2"/>
  <c r="AG36" i="2"/>
  <c r="AG20" i="2"/>
  <c r="AG18" i="2"/>
  <c r="AG16" i="2"/>
  <c r="AG15" i="2"/>
  <c r="AG12" i="2"/>
  <c r="AF65" i="5" l="1"/>
  <c r="AF65" i="6" s="1"/>
  <c r="AF38" i="6" s="1"/>
  <c r="AF23" i="2"/>
  <c r="AF21" i="2" s="1"/>
  <c r="AF8" i="2" l="1"/>
  <c r="AF38" i="5"/>
  <c r="AF22" i="5"/>
  <c r="AF22" i="6" s="1"/>
  <c r="AF9" i="6" l="1"/>
  <c r="AF9" i="5"/>
  <c r="F66" i="6"/>
  <c r="F67" i="6"/>
  <c r="F68" i="6"/>
  <c r="AG67" i="5"/>
  <c r="AG67" i="6" s="1"/>
  <c r="AG68" i="5"/>
  <c r="AG68" i="6" s="1"/>
  <c r="AG66" i="5"/>
  <c r="AG66" i="6" s="1"/>
  <c r="AG63" i="5"/>
  <c r="AG63" i="6" s="1"/>
  <c r="F43" i="6"/>
  <c r="F44" i="6"/>
  <c r="F45" i="6"/>
  <c r="AG45" i="5"/>
  <c r="AG45" i="6" s="1"/>
  <c r="AG44" i="5"/>
  <c r="AG44" i="6" s="1"/>
  <c r="AG41" i="5"/>
  <c r="AG41" i="6" s="1"/>
  <c r="AI42" i="5"/>
  <c r="F23" i="6"/>
  <c r="F25" i="6"/>
  <c r="F26" i="6"/>
  <c r="F28" i="6"/>
  <c r="F29" i="6"/>
  <c r="F33" i="6"/>
  <c r="F34" i="6"/>
  <c r="AG34" i="5"/>
  <c r="AG34" i="6" s="1"/>
  <c r="AG33" i="5"/>
  <c r="AG33" i="6" s="1"/>
  <c r="AG29" i="5"/>
  <c r="AG29" i="6" s="1"/>
  <c r="AG28" i="5"/>
  <c r="AG28" i="6" s="1"/>
  <c r="AG26" i="5"/>
  <c r="AG26" i="6" s="1"/>
  <c r="AG25" i="5"/>
  <c r="AG25" i="6" s="1"/>
  <c r="AG23" i="5"/>
  <c r="AG23" i="6" s="1"/>
  <c r="AG19" i="5"/>
  <c r="AG19" i="6" s="1"/>
  <c r="T24" i="6"/>
  <c r="V24" i="6"/>
  <c r="G24" i="6"/>
  <c r="U24" i="6"/>
  <c r="W24" i="6"/>
  <c r="X24" i="6"/>
  <c r="Y24" i="6"/>
  <c r="Z24" i="6"/>
  <c r="AD24" i="6"/>
  <c r="AE24" i="6"/>
  <c r="O22" i="5" l="1"/>
  <c r="O22" i="6" s="1"/>
  <c r="O24" i="6"/>
  <c r="K22" i="5"/>
  <c r="K22" i="6" s="1"/>
  <c r="K24" i="6"/>
  <c r="S22" i="5"/>
  <c r="S22" i="6" s="1"/>
  <c r="S24" i="6"/>
  <c r="I22" i="5"/>
  <c r="I22" i="6" s="1"/>
  <c r="I24" i="6"/>
  <c r="Q22" i="5"/>
  <c r="Q22" i="6" s="1"/>
  <c r="Q24" i="6"/>
  <c r="Y22" i="5"/>
  <c r="Y22" i="6" s="1"/>
  <c r="X22" i="5"/>
  <c r="X22" i="6" s="1"/>
  <c r="AE22" i="5"/>
  <c r="AE22" i="6" s="1"/>
  <c r="U22" i="5"/>
  <c r="U22" i="6" s="1"/>
  <c r="Z22" i="5"/>
  <c r="Z22" i="6" s="1"/>
  <c r="F24" i="6"/>
  <c r="AH24" i="5"/>
  <c r="AD22" i="5"/>
  <c r="AG65" i="5"/>
  <c r="AG65" i="6" s="1"/>
  <c r="AH42" i="6"/>
  <c r="AJ28" i="5"/>
  <c r="AJ23" i="5"/>
  <c r="AG43" i="5"/>
  <c r="AG43" i="6" s="1"/>
  <c r="AJ29" i="5"/>
  <c r="F22" i="5"/>
  <c r="AJ31" i="5"/>
  <c r="W22" i="5"/>
  <c r="W22" i="6" s="1"/>
  <c r="AJ33" i="5"/>
  <c r="V22" i="5"/>
  <c r="V22" i="6" s="1"/>
  <c r="AJ25" i="5"/>
  <c r="AJ34" i="5"/>
  <c r="T22" i="5"/>
  <c r="T22" i="6" s="1"/>
  <c r="AJ26" i="5"/>
  <c r="F42" i="6"/>
  <c r="G22" i="5"/>
  <c r="G22" i="6" s="1"/>
  <c r="AA9" i="6" l="1"/>
  <c r="AD22" i="6"/>
  <c r="AG24" i="5"/>
  <c r="AG24" i="6" s="1"/>
  <c r="AH24" i="6"/>
  <c r="AH22" i="5"/>
  <c r="AH22" i="6" s="1"/>
  <c r="AG42" i="6"/>
  <c r="AJ24" i="5"/>
  <c r="AG33" i="2"/>
  <c r="AG32" i="2"/>
  <c r="AG29" i="2"/>
  <c r="AG28" i="2"/>
  <c r="AG27" i="2"/>
  <c r="AG25" i="2"/>
  <c r="AG24" i="2"/>
  <c r="AG22" i="2"/>
  <c r="AE23" i="2"/>
  <c r="AE21" i="2" s="1"/>
  <c r="AD23" i="2"/>
  <c r="AD21" i="2" s="1"/>
  <c r="Z23" i="2"/>
  <c r="Z21" i="2" s="1"/>
  <c r="Y23" i="2"/>
  <c r="Y21" i="2" s="1"/>
  <c r="X23" i="2"/>
  <c r="X21" i="2" s="1"/>
  <c r="V23" i="2"/>
  <c r="V21" i="2" s="1"/>
  <c r="U23" i="2"/>
  <c r="U21" i="2" s="1"/>
  <c r="Q23" i="2"/>
  <c r="Q21" i="2" s="1"/>
  <c r="O23" i="2"/>
  <c r="O21" i="2" s="1"/>
  <c r="K23" i="2"/>
  <c r="K21" i="2" s="1"/>
  <c r="I23" i="2"/>
  <c r="I21" i="2" s="1"/>
  <c r="G23" i="2"/>
  <c r="W23" i="2"/>
  <c r="W21" i="2" s="1"/>
  <c r="T23" i="2"/>
  <c r="T21" i="2" s="1"/>
  <c r="S23" i="2"/>
  <c r="S21" i="2" s="1"/>
  <c r="AG67" i="2"/>
  <c r="AG66" i="2"/>
  <c r="AG65" i="2"/>
  <c r="AG63" i="2"/>
  <c r="T64" i="2"/>
  <c r="W64" i="2"/>
  <c r="G64" i="2"/>
  <c r="I64" i="2"/>
  <c r="K64" i="2"/>
  <c r="O64" i="2"/>
  <c r="Q64" i="2"/>
  <c r="U64" i="2"/>
  <c r="V64" i="2"/>
  <c r="X64" i="2"/>
  <c r="F64" i="2"/>
  <c r="Y64" i="2"/>
  <c r="Z64" i="2"/>
  <c r="AD64" i="2"/>
  <c r="AE64" i="2"/>
  <c r="S64" i="2"/>
  <c r="AG42" i="2"/>
  <c r="AG44" i="2"/>
  <c r="G21" i="2" l="1"/>
  <c r="AH23" i="2"/>
  <c r="AG22" i="5"/>
  <c r="AG22" i="6" s="1"/>
  <c r="F21" i="2"/>
  <c r="AH21" i="2" s="1"/>
  <c r="AH64" i="2"/>
  <c r="AG64" i="2" l="1"/>
  <c r="AG21" i="2"/>
  <c r="AG23" i="2"/>
  <c r="X60" i="5"/>
  <c r="X60" i="6" s="1"/>
  <c r="X50" i="6"/>
  <c r="X15" i="5"/>
  <c r="X59" i="2"/>
  <c r="X49" i="2"/>
  <c r="X14" i="2"/>
  <c r="X13" i="2" s="1"/>
  <c r="X8" i="2" s="1"/>
  <c r="X14" i="5" l="1"/>
  <c r="X15" i="6"/>
  <c r="X38" i="5"/>
  <c r="X37" i="2"/>
  <c r="X9" i="5" l="1"/>
  <c r="X14" i="6"/>
  <c r="X9" i="6" s="1"/>
  <c r="X38" i="6"/>
  <c r="F15" i="5" l="1"/>
  <c r="AJ10" i="5" l="1"/>
  <c r="AG10" i="5"/>
  <c r="K60" i="5"/>
  <c r="K60" i="6" s="1"/>
  <c r="O60" i="5"/>
  <c r="O60" i="6" s="1"/>
  <c r="I60" i="5"/>
  <c r="I60" i="6" l="1"/>
  <c r="I38" i="5"/>
  <c r="AG10" i="6"/>
  <c r="U49" i="2"/>
  <c r="V49" i="2"/>
  <c r="F49" i="2"/>
  <c r="Y49" i="2"/>
  <c r="Z49" i="2"/>
  <c r="AD49" i="2"/>
  <c r="AE49" i="2"/>
  <c r="S49" i="2"/>
  <c r="T49" i="2"/>
  <c r="W49" i="2"/>
  <c r="G49" i="2"/>
  <c r="I49" i="2"/>
  <c r="K49" i="2"/>
  <c r="O49" i="2"/>
  <c r="Q49" i="2"/>
  <c r="AH49" i="2" l="1"/>
  <c r="AL49" i="6"/>
  <c r="S50" i="6"/>
  <c r="T50" i="6"/>
  <c r="V50" i="6"/>
  <c r="G50" i="6"/>
  <c r="K38" i="5"/>
  <c r="Q50" i="6"/>
  <c r="U50" i="6"/>
  <c r="W50" i="6"/>
  <c r="Y50" i="6"/>
  <c r="Z50" i="6"/>
  <c r="O38" i="5" l="1"/>
  <c r="O50" i="6"/>
  <c r="I50" i="6"/>
  <c r="AD14" i="2"/>
  <c r="AD13" i="2" l="1"/>
  <c r="F14" i="5"/>
  <c r="F9" i="5" s="1"/>
  <c r="AG12" i="5"/>
  <c r="AG12" i="6" s="1"/>
  <c r="AG13" i="5"/>
  <c r="AG16" i="5"/>
  <c r="AG16" i="6" s="1"/>
  <c r="AG17" i="5"/>
  <c r="AG17" i="6" s="1"/>
  <c r="AG18" i="5"/>
  <c r="AG18" i="6" s="1"/>
  <c r="AG20" i="5"/>
  <c r="AG20" i="6" s="1"/>
  <c r="AG21" i="5"/>
  <c r="AG21" i="6" s="1"/>
  <c r="AG36" i="5"/>
  <c r="AG36" i="6" s="1"/>
  <c r="AG37" i="5"/>
  <c r="AG37" i="6" s="1"/>
  <c r="AG13" i="6" l="1"/>
  <c r="AD8" i="2"/>
  <c r="AG11" i="5"/>
  <c r="AG11" i="6" s="1"/>
  <c r="AL37" i="6"/>
  <c r="AL21" i="6" l="1"/>
  <c r="AE15" i="5"/>
  <c r="AE14" i="5" l="1"/>
  <c r="AE15" i="6"/>
  <c r="F14" i="2"/>
  <c r="F13" i="2" s="1"/>
  <c r="F8" i="2" s="1"/>
  <c r="AE9" i="5" l="1"/>
  <c r="AE14" i="6"/>
  <c r="AQ40" i="6"/>
  <c r="AQ41" i="6"/>
  <c r="AQ42" i="6"/>
  <c r="AQ48" i="6"/>
  <c r="AQ49" i="6"/>
  <c r="AQ50" i="6"/>
  <c r="AQ51" i="6"/>
  <c r="AQ52" i="6"/>
  <c r="AQ53" i="6"/>
  <c r="AQ54" i="6"/>
  <c r="AQ55" i="6"/>
  <c r="AQ56" i="6"/>
  <c r="AQ57" i="6"/>
  <c r="AQ58" i="6"/>
  <c r="AQ59" i="6"/>
  <c r="AQ60" i="6"/>
  <c r="AQ61" i="6"/>
  <c r="AQ62" i="6"/>
  <c r="AQ63" i="6"/>
  <c r="AQ64" i="6"/>
  <c r="AQ65" i="6"/>
  <c r="AQ69" i="6"/>
  <c r="AQ39" i="6"/>
  <c r="AQ37" i="6"/>
  <c r="AQ36" i="6"/>
  <c r="AQ22" i="6"/>
  <c r="AQ21" i="6"/>
  <c r="AQ20" i="6"/>
  <c r="AQ19" i="6"/>
  <c r="AQ18" i="6"/>
  <c r="AQ17" i="6"/>
  <c r="AQ16" i="6"/>
  <c r="AQ15" i="6"/>
  <c r="AQ14" i="6"/>
  <c r="AQ13" i="6"/>
  <c r="AQ12" i="6"/>
  <c r="AQ11" i="6"/>
  <c r="AM58" i="6" l="1"/>
  <c r="AL13" i="6" l="1"/>
  <c r="AL56" i="6" l="1"/>
  <c r="AL69" i="6"/>
  <c r="AL53" i="6"/>
  <c r="AL54" i="6"/>
  <c r="AL55" i="6"/>
  <c r="AL39" i="6"/>
  <c r="AL22" i="6"/>
  <c r="AL9" i="6" s="1"/>
  <c r="AL40" i="6"/>
  <c r="AL50" i="6" l="1"/>
  <c r="AL60" i="6"/>
  <c r="V14" i="2"/>
  <c r="V13" i="2" s="1"/>
  <c r="V8" i="2" s="1"/>
  <c r="AL38" i="6" l="1"/>
  <c r="F10" i="6"/>
  <c r="F11" i="6"/>
  <c r="F12" i="6"/>
  <c r="F13" i="6"/>
  <c r="F16" i="6"/>
  <c r="F17" i="6"/>
  <c r="F18" i="6"/>
  <c r="F19" i="6"/>
  <c r="F20" i="6"/>
  <c r="F21" i="6"/>
  <c r="F22" i="6"/>
  <c r="F36" i="6"/>
  <c r="F37" i="6"/>
  <c r="Y60" i="5" l="1"/>
  <c r="Y38" i="5" l="1"/>
  <c r="Y60" i="6"/>
  <c r="F39" i="6"/>
  <c r="F40" i="6"/>
  <c r="F41" i="6"/>
  <c r="F49" i="6"/>
  <c r="F61" i="6"/>
  <c r="F62" i="6"/>
  <c r="F63" i="6"/>
  <c r="F64" i="6"/>
  <c r="F65" i="6"/>
  <c r="F69" i="6"/>
  <c r="F70" i="6"/>
  <c r="AJ18" i="6" l="1"/>
  <c r="AM18" i="6" s="1"/>
  <c r="AR18" i="6" s="1"/>
  <c r="AJ17" i="6"/>
  <c r="AM17" i="6" s="1"/>
  <c r="AR17" i="6" s="1"/>
  <c r="AJ21" i="6"/>
  <c r="AM21" i="6" s="1"/>
  <c r="AR21" i="6" s="1"/>
  <c r="AJ20" i="6"/>
  <c r="AM20" i="6" s="1"/>
  <c r="AR20" i="6" s="1"/>
  <c r="AJ19" i="6"/>
  <c r="AM19" i="6" s="1"/>
  <c r="AR19" i="6" s="1"/>
  <c r="AJ10" i="6"/>
  <c r="AM10" i="6" s="1"/>
  <c r="AJ16" i="6"/>
  <c r="AM16" i="6" s="1"/>
  <c r="AR16" i="6" s="1"/>
  <c r="AJ13" i="6"/>
  <c r="AJ37" i="6"/>
  <c r="AM37" i="6" s="1"/>
  <c r="AR37" i="6" s="1"/>
  <c r="AJ12" i="6"/>
  <c r="AM12" i="6" s="1"/>
  <c r="AR12" i="6" s="1"/>
  <c r="AJ36" i="6"/>
  <c r="AM36" i="6" s="1"/>
  <c r="AR36" i="6" s="1"/>
  <c r="AJ22" i="6"/>
  <c r="AM22" i="6" s="1"/>
  <c r="AR22" i="6" s="1"/>
  <c r="T60" i="5"/>
  <c r="T60" i="6" s="1"/>
  <c r="V60" i="5"/>
  <c r="V60" i="6" s="1"/>
  <c r="G60" i="5"/>
  <c r="G60" i="6" s="1"/>
  <c r="Q60" i="5"/>
  <c r="Q60" i="6" s="1"/>
  <c r="U60" i="5"/>
  <c r="U60" i="6" s="1"/>
  <c r="W60" i="5"/>
  <c r="W60" i="6" s="1"/>
  <c r="F60" i="5"/>
  <c r="Z60" i="5"/>
  <c r="Z60" i="6" s="1"/>
  <c r="AD60" i="5"/>
  <c r="AD60" i="6" s="1"/>
  <c r="AE60" i="5"/>
  <c r="AE60" i="6" s="1"/>
  <c r="S60" i="5"/>
  <c r="S60" i="6" s="1"/>
  <c r="AH60" i="5" l="1"/>
  <c r="AH60" i="6" s="1"/>
  <c r="S38" i="5"/>
  <c r="AJ62" i="5"/>
  <c r="AG62" i="5"/>
  <c r="AG62" i="6" s="1"/>
  <c r="AJ59" i="5"/>
  <c r="AG59" i="5"/>
  <c r="AG59" i="6" s="1"/>
  <c r="U38" i="5"/>
  <c r="V38" i="5"/>
  <c r="Q38" i="5"/>
  <c r="T38" i="5"/>
  <c r="Z38" i="5"/>
  <c r="F60" i="6"/>
  <c r="F38" i="5"/>
  <c r="W38" i="5"/>
  <c r="G38" i="5"/>
  <c r="AJ70" i="6"/>
  <c r="AM70" i="6" s="1"/>
  <c r="AJ62" i="6"/>
  <c r="AM62" i="6" s="1"/>
  <c r="AJ63" i="6"/>
  <c r="AM63" i="6" s="1"/>
  <c r="AR63" i="6" s="1"/>
  <c r="AJ65" i="6"/>
  <c r="AM65" i="6" s="1"/>
  <c r="AR65" i="6" s="1"/>
  <c r="AJ64" i="6"/>
  <c r="AM64" i="6" s="1"/>
  <c r="AR64" i="6" s="1"/>
  <c r="AJ69" i="6"/>
  <c r="AM69" i="6" s="1"/>
  <c r="AR69" i="6" s="1"/>
  <c r="AJ54" i="6"/>
  <c r="AM54" i="6" s="1"/>
  <c r="AJ59" i="6"/>
  <c r="AM59" i="6" s="1"/>
  <c r="AR59" i="6" s="1"/>
  <c r="AJ52" i="6"/>
  <c r="AM52" i="6" s="1"/>
  <c r="AR52" i="6" s="1"/>
  <c r="AJ51" i="6"/>
  <c r="AM51" i="6" s="1"/>
  <c r="AR51" i="6" s="1"/>
  <c r="AJ57" i="6"/>
  <c r="AM57" i="6" s="1"/>
  <c r="AJ55" i="6"/>
  <c r="AM55" i="6" s="1"/>
  <c r="AJ53" i="6"/>
  <c r="AM53" i="6" s="1"/>
  <c r="AJ48" i="6"/>
  <c r="AM48" i="6" s="1"/>
  <c r="AR48" i="6" s="1"/>
  <c r="AJ49" i="6"/>
  <c r="AM49" i="6" s="1"/>
  <c r="AR49" i="6" s="1"/>
  <c r="AJ42" i="6"/>
  <c r="AM42" i="6" s="1"/>
  <c r="AR42" i="6" s="1"/>
  <c r="AJ41" i="6"/>
  <c r="AM41" i="6" s="1"/>
  <c r="AR41" i="6" s="1"/>
  <c r="AJ40" i="6"/>
  <c r="AM40" i="6" s="1"/>
  <c r="AR40" i="6" s="1"/>
  <c r="AJ61" i="6"/>
  <c r="AM61" i="6" s="1"/>
  <c r="AJ56" i="6"/>
  <c r="AM56" i="6" s="1"/>
  <c r="AJ39" i="6"/>
  <c r="AM39" i="6" s="1"/>
  <c r="AR39" i="6" s="1"/>
  <c r="AJ11" i="6"/>
  <c r="AM11" i="6" s="1"/>
  <c r="AR11" i="6" s="1"/>
  <c r="AM13" i="6"/>
  <c r="AR13" i="6" s="1"/>
  <c r="AG58" i="2"/>
  <c r="AE59" i="2"/>
  <c r="AD59" i="2"/>
  <c r="Z59" i="2"/>
  <c r="F59" i="2"/>
  <c r="V59" i="2"/>
  <c r="U59" i="2"/>
  <c r="Q59" i="2"/>
  <c r="O59" i="2"/>
  <c r="K59" i="2"/>
  <c r="I59" i="2"/>
  <c r="G59" i="2"/>
  <c r="W59" i="2"/>
  <c r="T59" i="2"/>
  <c r="S59" i="2"/>
  <c r="AG61" i="2"/>
  <c r="Y59" i="2"/>
  <c r="V37" i="2" l="1"/>
  <c r="AH59" i="2"/>
  <c r="AJ61" i="2"/>
  <c r="AJ58" i="2"/>
  <c r="AI72" i="5"/>
  <c r="AJ65" i="5"/>
  <c r="AG61" i="5"/>
  <c r="AG61" i="6" s="1"/>
  <c r="AG58" i="5"/>
  <c r="AG58" i="6" s="1"/>
  <c r="AE50" i="6"/>
  <c r="AJ42" i="5"/>
  <c r="AJ41" i="5"/>
  <c r="AG40" i="5"/>
  <c r="AG40" i="6" s="1"/>
  <c r="AG39" i="5"/>
  <c r="AG39" i="6" s="1"/>
  <c r="AJ37" i="5"/>
  <c r="AJ36" i="5"/>
  <c r="AJ22" i="5"/>
  <c r="AJ21" i="5"/>
  <c r="AJ20" i="5"/>
  <c r="AJ19" i="5"/>
  <c r="AJ18" i="5"/>
  <c r="AJ16" i="5"/>
  <c r="AD15" i="6"/>
  <c r="Z15" i="5"/>
  <c r="Z15" i="6" s="1"/>
  <c r="Y15" i="5"/>
  <c r="Y15" i="6" s="1"/>
  <c r="W15" i="5"/>
  <c r="W15" i="6" s="1"/>
  <c r="U15" i="5"/>
  <c r="U15" i="6" s="1"/>
  <c r="Q15" i="5"/>
  <c r="Q15" i="6" s="1"/>
  <c r="O15" i="5"/>
  <c r="O15" i="6" s="1"/>
  <c r="K15" i="5"/>
  <c r="K15" i="6" s="1"/>
  <c r="I15" i="5"/>
  <c r="I15" i="6" s="1"/>
  <c r="G15" i="5"/>
  <c r="G15" i="6" s="1"/>
  <c r="V15" i="5"/>
  <c r="V15" i="6" s="1"/>
  <c r="T15" i="5"/>
  <c r="T15" i="6" s="1"/>
  <c r="S15" i="5"/>
  <c r="S15" i="6" s="1"/>
  <c r="AJ13" i="5"/>
  <c r="AJ12" i="5"/>
  <c r="AJ11" i="5"/>
  <c r="AA38" i="6" l="1"/>
  <c r="AD50" i="6"/>
  <c r="AE38" i="5"/>
  <c r="I14" i="5"/>
  <c r="I14" i="6" s="1"/>
  <c r="U14" i="5"/>
  <c r="U14" i="6" s="1"/>
  <c r="AJ60" i="6"/>
  <c r="AM60" i="6" s="1"/>
  <c r="AR60" i="6" s="1"/>
  <c r="AH50" i="5"/>
  <c r="AH50" i="6" s="1"/>
  <c r="AH38" i="6" s="1"/>
  <c r="AH15" i="5"/>
  <c r="AJ64" i="5"/>
  <c r="AG64" i="5"/>
  <c r="AG64" i="6" s="1"/>
  <c r="AJ70" i="5"/>
  <c r="AG70" i="5"/>
  <c r="AG70" i="6" s="1"/>
  <c r="AJ69" i="5"/>
  <c r="AG69" i="5"/>
  <c r="AG69" i="6" s="1"/>
  <c r="AJ51" i="5"/>
  <c r="AG51" i="5"/>
  <c r="AG51" i="6" s="1"/>
  <c r="AJ57" i="5"/>
  <c r="AG57" i="5"/>
  <c r="AG57" i="6" s="1"/>
  <c r="AJ52" i="5"/>
  <c r="AG52" i="5"/>
  <c r="AG52" i="6" s="1"/>
  <c r="AJ54" i="5"/>
  <c r="AG54" i="5"/>
  <c r="AG54" i="6" s="1"/>
  <c r="AJ55" i="5"/>
  <c r="AG55" i="5"/>
  <c r="AG55" i="6" s="1"/>
  <c r="AJ53" i="5"/>
  <c r="AG53" i="5"/>
  <c r="AG53" i="6" s="1"/>
  <c r="AJ56" i="5"/>
  <c r="AG56" i="5"/>
  <c r="AG56" i="6" s="1"/>
  <c r="AJ48" i="5"/>
  <c r="AG48" i="5"/>
  <c r="AG48" i="6" s="1"/>
  <c r="AJ49" i="5"/>
  <c r="AG49" i="5"/>
  <c r="AG49" i="6" s="1"/>
  <c r="AD38" i="5"/>
  <c r="T38" i="6"/>
  <c r="Y14" i="5"/>
  <c r="AJ61" i="5"/>
  <c r="AG60" i="5"/>
  <c r="AG60" i="6" s="1"/>
  <c r="F50" i="6"/>
  <c r="Z14" i="5"/>
  <c r="Z14" i="6" s="1"/>
  <c r="T14" i="5"/>
  <c r="T14" i="6" s="1"/>
  <c r="V14" i="5"/>
  <c r="G14" i="5"/>
  <c r="G14" i="6" s="1"/>
  <c r="K14" i="5"/>
  <c r="S14" i="5"/>
  <c r="AD14" i="5"/>
  <c r="O14" i="5"/>
  <c r="O14" i="6" s="1"/>
  <c r="Q14" i="5"/>
  <c r="Q14" i="6" s="1"/>
  <c r="W14" i="5"/>
  <c r="W14" i="6" s="1"/>
  <c r="F15" i="6"/>
  <c r="AJ40" i="5"/>
  <c r="AJ17" i="5"/>
  <c r="AJ63" i="5"/>
  <c r="AH38" i="5" l="1"/>
  <c r="AD9" i="5"/>
  <c r="AD72" i="5" s="1"/>
  <c r="AD14" i="6"/>
  <c r="AD9" i="6" s="1"/>
  <c r="Y9" i="5"/>
  <c r="Y14" i="6"/>
  <c r="Y9" i="6" s="1"/>
  <c r="S9" i="5"/>
  <c r="S14" i="6"/>
  <c r="S9" i="6" s="1"/>
  <c r="AG15" i="5"/>
  <c r="AG15" i="6" s="1"/>
  <c r="AH15" i="6"/>
  <c r="AJ15" i="6" s="1"/>
  <c r="AM15" i="6" s="1"/>
  <c r="AR15" i="6" s="1"/>
  <c r="K9" i="5"/>
  <c r="K14" i="6"/>
  <c r="K9" i="6" s="1"/>
  <c r="V9" i="5"/>
  <c r="V14" i="6"/>
  <c r="V9" i="6" s="1"/>
  <c r="U9" i="5"/>
  <c r="G9" i="5"/>
  <c r="I9" i="5"/>
  <c r="W9" i="5"/>
  <c r="Q9" i="5"/>
  <c r="O9" i="5"/>
  <c r="O9" i="6"/>
  <c r="Z9" i="5"/>
  <c r="AJ50" i="6"/>
  <c r="AD38" i="6"/>
  <c r="AJ15" i="5"/>
  <c r="T9" i="5"/>
  <c r="AH14" i="5"/>
  <c r="AJ50" i="5"/>
  <c r="AG50" i="5"/>
  <c r="AG50" i="6" s="1"/>
  <c r="AG38" i="6" s="1"/>
  <c r="AJ60" i="5"/>
  <c r="W38" i="6"/>
  <c r="Z38" i="6"/>
  <c r="AE38" i="6"/>
  <c r="I38" i="6"/>
  <c r="Q38" i="6"/>
  <c r="V38" i="6"/>
  <c r="U38" i="6"/>
  <c r="K38" i="6"/>
  <c r="G38" i="6"/>
  <c r="F38" i="6"/>
  <c r="Y38" i="6"/>
  <c r="O38" i="6"/>
  <c r="S38" i="6"/>
  <c r="W9" i="6"/>
  <c r="F14" i="6"/>
  <c r="F9" i="6" s="1"/>
  <c r="T9" i="6"/>
  <c r="Z9" i="6"/>
  <c r="U9" i="6"/>
  <c r="I9" i="6"/>
  <c r="Q9" i="6"/>
  <c r="G9" i="6"/>
  <c r="AE72" i="5"/>
  <c r="AH9" i="5" l="1"/>
  <c r="AH14" i="6"/>
  <c r="AH9" i="6" s="1"/>
  <c r="AV9" i="6" s="1"/>
  <c r="AV38" i="6"/>
  <c r="AG14" i="5"/>
  <c r="AJ38" i="5"/>
  <c r="AG38" i="5"/>
  <c r="AJ38" i="6"/>
  <c r="AM38" i="6" s="1"/>
  <c r="AM50" i="6"/>
  <c r="AR50" i="6" s="1"/>
  <c r="AE9" i="6"/>
  <c r="AJ14" i="5"/>
  <c r="AH72" i="5" l="1"/>
  <c r="AJ14" i="6"/>
  <c r="AJ9" i="6" s="1"/>
  <c r="AG14" i="6"/>
  <c r="AG9" i="6" s="1"/>
  <c r="AG9" i="5"/>
  <c r="AJ9" i="5"/>
  <c r="AJ72" i="5" s="1"/>
  <c r="AP9" i="6"/>
  <c r="AG60" i="2"/>
  <c r="AG62" i="2"/>
  <c r="AE14" i="2"/>
  <c r="Z14" i="2"/>
  <c r="Z13" i="2" s="1"/>
  <c r="Z8" i="2" s="1"/>
  <c r="U14" i="2"/>
  <c r="Y14" i="2"/>
  <c r="Y13" i="2" s="1"/>
  <c r="Y8" i="2" s="1"/>
  <c r="Q14" i="2"/>
  <c r="Q13" i="2" s="1"/>
  <c r="Q8" i="2" s="1"/>
  <c r="O14" i="2"/>
  <c r="O13" i="2" s="1"/>
  <c r="O8" i="2" s="1"/>
  <c r="K14" i="2"/>
  <c r="K13" i="2" s="1"/>
  <c r="K8" i="2" s="1"/>
  <c r="I14" i="2"/>
  <c r="I13" i="2" s="1"/>
  <c r="I8" i="2" s="1"/>
  <c r="G14" i="2"/>
  <c r="G13" i="2" s="1"/>
  <c r="G8" i="2" s="1"/>
  <c r="W14" i="2"/>
  <c r="W13" i="2" s="1"/>
  <c r="W8" i="2" s="1"/>
  <c r="T14" i="2"/>
  <c r="T13" i="2" s="1"/>
  <c r="T8" i="2" s="1"/>
  <c r="S14" i="2"/>
  <c r="S13" i="2" s="1"/>
  <c r="S8" i="2" s="1"/>
  <c r="AJ9" i="2"/>
  <c r="AG11" i="2"/>
  <c r="AJ15" i="2"/>
  <c r="AJ16" i="2"/>
  <c r="AG17" i="2"/>
  <c r="AJ21" i="2"/>
  <c r="AG35" i="2"/>
  <c r="AG40" i="2"/>
  <c r="AG48" i="2"/>
  <c r="S37" i="2"/>
  <c r="T37" i="2"/>
  <c r="W37" i="2"/>
  <c r="Y37" i="2"/>
  <c r="Z37" i="2"/>
  <c r="AD37" i="2"/>
  <c r="AE37" i="2"/>
  <c r="AG50" i="2"/>
  <c r="AG51" i="2"/>
  <c r="AG52" i="2"/>
  <c r="AG53" i="2"/>
  <c r="AG54" i="2"/>
  <c r="AG55" i="2"/>
  <c r="AG56" i="2"/>
  <c r="AG57" i="2"/>
  <c r="AI71" i="2"/>
  <c r="AH14" i="2" l="1"/>
  <c r="AM14" i="6"/>
  <c r="AR14" i="6" s="1"/>
  <c r="AE13" i="2"/>
  <c r="AJ19" i="2"/>
  <c r="AG19" i="2"/>
  <c r="AJ35" i="2"/>
  <c r="AJ12" i="2"/>
  <c r="AJ11" i="2"/>
  <c r="AJ20" i="2"/>
  <c r="AJ18" i="2"/>
  <c r="AJ36" i="2"/>
  <c r="AJ17" i="2"/>
  <c r="AJ64" i="2"/>
  <c r="AJ63" i="2"/>
  <c r="AJ69" i="2"/>
  <c r="AJ62" i="2"/>
  <c r="AJ68" i="2"/>
  <c r="AJ52" i="2"/>
  <c r="AJ51" i="2"/>
  <c r="AJ53" i="2"/>
  <c r="AJ56" i="2"/>
  <c r="AJ54" i="2"/>
  <c r="AJ55" i="2"/>
  <c r="AJ47" i="2"/>
  <c r="AJ39" i="2"/>
  <c r="AJ41" i="2"/>
  <c r="AJ48" i="2"/>
  <c r="AJ40" i="2"/>
  <c r="AM9" i="6"/>
  <c r="AG59" i="2"/>
  <c r="U13" i="2"/>
  <c r="U8" i="2" s="1"/>
  <c r="Q37" i="2"/>
  <c r="O37" i="2"/>
  <c r="K37" i="2"/>
  <c r="F37" i="2"/>
  <c r="U37" i="2"/>
  <c r="I37" i="2"/>
  <c r="G37" i="2"/>
  <c r="AJ38" i="2"/>
  <c r="AJ60" i="2"/>
  <c r="AG49" i="2"/>
  <c r="AJ50" i="2"/>
  <c r="AJ10" i="2"/>
  <c r="AH13" i="2" l="1"/>
  <c r="AG37" i="2"/>
  <c r="AH37" i="2"/>
  <c r="AE8" i="2"/>
  <c r="AG13" i="2"/>
  <c r="AG8" i="2" s="1"/>
  <c r="AJ14" i="2"/>
  <c r="AG14" i="2"/>
  <c r="AJ59" i="2"/>
  <c r="AJ49" i="2"/>
  <c r="AH8" i="2" l="1"/>
  <c r="AJ37" i="2"/>
  <c r="AJ13" i="2"/>
  <c r="AJ8" i="2" l="1"/>
  <c r="AJ71" i="2" s="1"/>
</calcChain>
</file>

<file path=xl/sharedStrings.xml><?xml version="1.0" encoding="utf-8"?>
<sst xmlns="http://schemas.openxmlformats.org/spreadsheetml/2006/main" count="528" uniqueCount="155">
  <si>
    <t xml:space="preserve">   ST.   IT.</t>
  </si>
  <si>
    <t xml:space="preserve">I N G R E S O S </t>
  </si>
  <si>
    <t xml:space="preserve">APORTE FISCAL: </t>
  </si>
  <si>
    <t>-  Remuneraciones</t>
  </si>
  <si>
    <t>10</t>
  </si>
  <si>
    <t>SALDO INICIAL DE CAJA</t>
  </si>
  <si>
    <t>G A S T O S</t>
  </si>
  <si>
    <t>21</t>
  </si>
  <si>
    <t>GASTOS EN PERSONAL</t>
  </si>
  <si>
    <t>22</t>
  </si>
  <si>
    <t>BIENES Y SERVICIOS DE CONSUMO</t>
  </si>
  <si>
    <t>23</t>
  </si>
  <si>
    <t>24</t>
  </si>
  <si>
    <t>25</t>
  </si>
  <si>
    <t>TRANSFERENCIAS CORRIENTES</t>
  </si>
  <si>
    <t>INVERSION REAL</t>
  </si>
  <si>
    <t>32</t>
  </si>
  <si>
    <t>33</t>
  </si>
  <si>
    <t>TRANSF. DE CAPITAL</t>
  </si>
  <si>
    <t>SALDO FINAL DE CAJA</t>
  </si>
  <si>
    <t>01</t>
  </si>
  <si>
    <t>06</t>
  </si>
  <si>
    <t>RENTAS DE LA PROPIEDAD</t>
  </si>
  <si>
    <t>07</t>
  </si>
  <si>
    <t>INGRESOS DE OPERACIÓN</t>
  </si>
  <si>
    <t>08</t>
  </si>
  <si>
    <t>OTROS INGRESOS CORRIENTES</t>
  </si>
  <si>
    <t>VENTA DE ACTIVOS NO FINANCIEROS</t>
  </si>
  <si>
    <t>VENTA DE ACTIVOS FINANCIEROS</t>
  </si>
  <si>
    <t>RECUPERACION DE PRESTAMOS</t>
  </si>
  <si>
    <t>INTEGROS AL FISCO</t>
  </si>
  <si>
    <t>03</t>
  </si>
  <si>
    <t>04</t>
  </si>
  <si>
    <t>Vehiculos</t>
  </si>
  <si>
    <t>Mobiliario y Otros</t>
  </si>
  <si>
    <t>Programas Informáticos</t>
  </si>
  <si>
    <t>Equipos Informáticos</t>
  </si>
  <si>
    <t>05</t>
  </si>
  <si>
    <t>Terrenos</t>
  </si>
  <si>
    <t>02</t>
  </si>
  <si>
    <t>PRESTAMOS</t>
  </si>
  <si>
    <t>SERVICIO DE LA DEUDA</t>
  </si>
  <si>
    <t>Estudios Básicos</t>
  </si>
  <si>
    <t>Proyectos</t>
  </si>
  <si>
    <t>09</t>
  </si>
  <si>
    <t>Libre</t>
  </si>
  <si>
    <t>Servicio Deuda</t>
  </si>
  <si>
    <t>Maquinas y Equipos</t>
  </si>
  <si>
    <t>-  Resto</t>
  </si>
  <si>
    <t>SSS</t>
  </si>
  <si>
    <t>TOTAL</t>
  </si>
  <si>
    <t>TRANSF. PARA GASTOS DE CAPITAL</t>
  </si>
  <si>
    <t>PRESTACIONES DE SEG. SOCIAL</t>
  </si>
  <si>
    <t>INH</t>
  </si>
  <si>
    <t>MOP</t>
  </si>
  <si>
    <t>OTROS GASTOS CORRIENTES</t>
  </si>
  <si>
    <t>ADQUIS. DE ACTIVOS NO FINANCIEROS</t>
  </si>
  <si>
    <t>total mop</t>
  </si>
  <si>
    <t>sin inh y sss</t>
  </si>
  <si>
    <t>11</t>
  </si>
  <si>
    <t>12</t>
  </si>
  <si>
    <t>13</t>
  </si>
  <si>
    <t>15</t>
  </si>
  <si>
    <t>26</t>
  </si>
  <si>
    <t>29</t>
  </si>
  <si>
    <t>31</t>
  </si>
  <si>
    <t>34</t>
  </si>
  <si>
    <t>35</t>
  </si>
  <si>
    <t>02-09</t>
  </si>
  <si>
    <t>02-10</t>
  </si>
  <si>
    <t>02-13</t>
  </si>
  <si>
    <t>02-02</t>
  </si>
  <si>
    <t>02-03</t>
  </si>
  <si>
    <t>02-04</t>
  </si>
  <si>
    <t>02-06</t>
  </si>
  <si>
    <t>02-07</t>
  </si>
  <si>
    <t>02-11</t>
  </si>
  <si>
    <t>02-12</t>
  </si>
  <si>
    <t>01-01</t>
  </si>
  <si>
    <t>04-01</t>
  </si>
  <si>
    <t>05-01</t>
  </si>
  <si>
    <t>07-01</t>
  </si>
  <si>
    <t>ENDEUDAMIENTO</t>
  </si>
  <si>
    <t>99</t>
  </si>
  <si>
    <t>Otros Activos No Financieros</t>
  </si>
  <si>
    <t>Edificios</t>
  </si>
  <si>
    <t>03-01</t>
  </si>
  <si>
    <t>ADQUIS. DE ACTIVOS FINANCIEROS</t>
  </si>
  <si>
    <t xml:space="preserve">Programas  </t>
  </si>
  <si>
    <t>INGRESAR EN PESOS -----NO IMPRIMIR----</t>
  </si>
  <si>
    <t>suma regular + FET</t>
  </si>
  <si>
    <t>02-14</t>
  </si>
  <si>
    <t>Al Sector Privado</t>
  </si>
  <si>
    <t>Al Gobierno Central</t>
  </si>
  <si>
    <t>A otras Entidades Públicas</t>
  </si>
  <si>
    <t>A Otras Entidades Públicas</t>
  </si>
  <si>
    <t xml:space="preserve"> 001 - I.V.A Concesiones Obras Públicas</t>
  </si>
  <si>
    <t>002 - Fondo De Infraestructura</t>
  </si>
  <si>
    <t>005 - Reintegro IVA Concesiones DGAC</t>
  </si>
  <si>
    <t>014 - Servicio Agricola y Ganadero</t>
  </si>
  <si>
    <t>015 - Servicio Nacional de Aduanas</t>
  </si>
  <si>
    <t>300 - De Programa de Infraestructura para el Buen Vivir</t>
  </si>
  <si>
    <t>301 - De Fondo De Infraestructura para el Desarrollo 2023</t>
  </si>
  <si>
    <t>TOTAL LEY</t>
  </si>
  <si>
    <t>TRANSFERENCIAS</t>
  </si>
  <si>
    <t>Subsecretaría</t>
  </si>
  <si>
    <t>Dirección General de Obras Públicas</t>
  </si>
  <si>
    <t>Fiscalía</t>
  </si>
  <si>
    <t>Dirección de Contabilidad y Finanzas</t>
  </si>
  <si>
    <t>Dirección de Arquitectura</t>
  </si>
  <si>
    <t>Dirección de Obras Hidráulicas</t>
  </si>
  <si>
    <t>Dirección de Vialidad</t>
  </si>
  <si>
    <t>Dirección de Obras Portuarias</t>
  </si>
  <si>
    <t>Dirección de Aeropuertos</t>
  </si>
  <si>
    <t>Dirección de Planeamiento</t>
  </si>
  <si>
    <t>Subdirección de Servicios Sanitarios Rurales</t>
  </si>
  <si>
    <t>Infraestructura para el Buen Vivir</t>
  </si>
  <si>
    <t>Dirección General de Concesiones de Obras Públicas</t>
  </si>
  <si>
    <t>Dirección General de Aguas</t>
  </si>
  <si>
    <t>Instituto Nacional de Hidráulica</t>
  </si>
  <si>
    <t>Superintendencia de Servicios Sanitarios</t>
  </si>
  <si>
    <t>Organización para la Cooperación y Desarrollo Economico</t>
  </si>
  <si>
    <t>OK</t>
  </si>
  <si>
    <t>027 - SUBDERE - Recuperacion Region del Maule</t>
  </si>
  <si>
    <t>02-23</t>
  </si>
  <si>
    <t>02-24</t>
  </si>
  <si>
    <t>02-34</t>
  </si>
  <si>
    <t>02-37</t>
  </si>
  <si>
    <t>Conservación por Adm. Directa - DAP</t>
  </si>
  <si>
    <t>Conservación por Adm. Directa - DV</t>
  </si>
  <si>
    <t>Adm. De Infraestructura - DV</t>
  </si>
  <si>
    <t>Adm. De Infraestructura - DOH</t>
  </si>
  <si>
    <t>04-02</t>
  </si>
  <si>
    <t>Adm. De Infraestructura - DGA</t>
  </si>
  <si>
    <t>02-26</t>
  </si>
  <si>
    <t>04-03</t>
  </si>
  <si>
    <t>Constru. Repara. y Manten. De Transbordadores - DOP</t>
  </si>
  <si>
    <t>Gestión Hídrica y Organizaciones - DGA</t>
  </si>
  <si>
    <t>003 - Servicio Nacional del Patrimonio Cultural</t>
  </si>
  <si>
    <t>029 - Subsecretaria de las Culturas y las Artes</t>
  </si>
  <si>
    <t>Aplicacion Leyes N° 20.998 y 21.435</t>
  </si>
  <si>
    <t>(Miles de $ 2026)</t>
  </si>
  <si>
    <t>02-22</t>
  </si>
  <si>
    <t>Min. Culturas, las Artes y El Patrimonio - D. Arquitectura</t>
  </si>
  <si>
    <t>04-04</t>
  </si>
  <si>
    <t>02-64</t>
  </si>
  <si>
    <t>FET Incendios - DV</t>
  </si>
  <si>
    <t>Tramitación de Expedientes - DGA</t>
  </si>
  <si>
    <t>OCULTAR</t>
  </si>
  <si>
    <t>400 - FET por Incendios - Ley N°21.681</t>
  </si>
  <si>
    <t>aca es AG-inh y SISS</t>
  </si>
  <si>
    <t>PRESUPUESTO VIGENTE MOP 2026 AL MES DE ABRIL</t>
  </si>
  <si>
    <t>PRESUPUESTO EJECUTADO MOP 2026 AL MES DE ABRIL</t>
  </si>
  <si>
    <t xml:space="preserve">   ST. IT.</t>
  </si>
  <si>
    <t>ST.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</si>
</sst>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General_)"/>
    <numFmt numFmtId="165" formatCode="dd/mm_)"/>
  </numFmts>
  <fonts count="41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0"/>
      <name val="Courier"/>
      <family val="3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ourier"/>
    </font>
    <font>
      <sz val="8"/>
      <name val="Courier"/>
    </font>
    <font>
      <sz val="1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164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6" applyNumberFormat="0" applyAlignment="0" applyProtection="0"/>
    <xf numFmtId="0" fontId="12" fillId="22" borderId="17" applyNumberFormat="0" applyAlignment="0" applyProtection="0"/>
    <xf numFmtId="0" fontId="13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5" fillId="29" borderId="16" applyNumberFormat="0" applyAlignment="0" applyProtection="0"/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8" fillId="0" borderId="0"/>
    <xf numFmtId="0" fontId="8" fillId="32" borderId="19" applyNumberFormat="0" applyFont="0" applyAlignment="0" applyProtection="0"/>
    <xf numFmtId="0" fontId="18" fillId="21" borderId="2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14" fillId="0" borderId="23" applyNumberFormat="0" applyFill="0" applyAlignment="0" applyProtection="0"/>
    <xf numFmtId="0" fontId="24" fillId="0" borderId="24" applyNumberFormat="0" applyFill="0" applyAlignment="0" applyProtection="0"/>
    <xf numFmtId="41" fontId="26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8" fillId="31" borderId="0" applyNumberFormat="0" applyBorder="0" applyAlignment="0" applyProtection="0"/>
    <xf numFmtId="0" fontId="1" fillId="32" borderId="19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38" fillId="0" borderId="0" applyFont="0" applyFill="0" applyBorder="0" applyAlignment="0" applyProtection="0"/>
  </cellStyleXfs>
  <cellXfs count="156">
    <xf numFmtId="164" fontId="0" fillId="0" borderId="0" xfId="0"/>
    <xf numFmtId="164" fontId="4" fillId="0" borderId="0" xfId="0" applyFont="1"/>
    <xf numFmtId="37" fontId="4" fillId="0" borderId="0" xfId="0" applyNumberFormat="1" applyFont="1"/>
    <xf numFmtId="164" fontId="4" fillId="0" borderId="3" xfId="0" applyFont="1" applyBorder="1"/>
    <xf numFmtId="3" fontId="4" fillId="0" borderId="0" xfId="0" applyNumberFormat="1" applyFont="1"/>
    <xf numFmtId="164" fontId="2" fillId="0" borderId="0" xfId="0" applyFont="1"/>
    <xf numFmtId="3" fontId="5" fillId="0" borderId="12" xfId="0" applyNumberFormat="1" applyFont="1" applyBorder="1" applyAlignment="1">
      <alignment vertical="center"/>
    </xf>
    <xf numFmtId="3" fontId="7" fillId="0" borderId="9" xfId="0" applyNumberFormat="1" applyFont="1" applyBorder="1"/>
    <xf numFmtId="3" fontId="7" fillId="0" borderId="1" xfId="0" applyNumberFormat="1" applyFont="1" applyBorder="1"/>
    <xf numFmtId="3" fontId="7" fillId="0" borderId="2" xfId="0" applyNumberFormat="1" applyFont="1" applyBorder="1"/>
    <xf numFmtId="164" fontId="4" fillId="0" borderId="0" xfId="0" applyFont="1" applyAlignment="1">
      <alignment horizontal="left"/>
    </xf>
    <xf numFmtId="164" fontId="3" fillId="0" borderId="1" xfId="0" applyFont="1" applyBorder="1" applyAlignment="1">
      <alignment horizontal="center"/>
    </xf>
    <xf numFmtId="164" fontId="25" fillId="0" borderId="0" xfId="0" applyFont="1"/>
    <xf numFmtId="165" fontId="2" fillId="0" borderId="0" xfId="0" applyNumberFormat="1" applyFont="1"/>
    <xf numFmtId="37" fontId="3" fillId="0" borderId="2" xfId="0" applyNumberFormat="1" applyFont="1" applyBorder="1" applyAlignment="1">
      <alignment horizontal="center"/>
    </xf>
    <xf numFmtId="37" fontId="4" fillId="0" borderId="15" xfId="0" quotePrefix="1" applyNumberFormat="1" applyFont="1" applyBorder="1" applyAlignment="1">
      <alignment horizontal="center"/>
    </xf>
    <xf numFmtId="37" fontId="4" fillId="0" borderId="3" xfId="0" applyNumberFormat="1" applyFont="1" applyBorder="1" applyAlignment="1">
      <alignment horizontal="left"/>
    </xf>
    <xf numFmtId="37" fontId="4" fillId="0" borderId="15" xfId="0" quotePrefix="1" applyNumberFormat="1" applyFont="1" applyBorder="1" applyAlignment="1">
      <alignment horizontal="right"/>
    </xf>
    <xf numFmtId="37" fontId="4" fillId="0" borderId="0" xfId="0" applyNumberFormat="1" applyFont="1" applyAlignment="1">
      <alignment horizontal="left"/>
    </xf>
    <xf numFmtId="37" fontId="4" fillId="0" borderId="13" xfId="0" quotePrefix="1" applyNumberFormat="1" applyFont="1" applyBorder="1" applyAlignment="1">
      <alignment horizontal="center"/>
    </xf>
    <xf numFmtId="164" fontId="4" fillId="0" borderId="7" xfId="0" applyFont="1" applyBorder="1"/>
    <xf numFmtId="37" fontId="4" fillId="0" borderId="8" xfId="0" applyNumberFormat="1" applyFont="1" applyBorder="1" applyAlignment="1">
      <alignment horizontal="left"/>
    </xf>
    <xf numFmtId="164" fontId="2" fillId="0" borderId="0" xfId="0" applyFont="1" applyAlignment="1">
      <alignment horizontal="left"/>
    </xf>
    <xf numFmtId="37" fontId="2" fillId="0" borderId="0" xfId="0" applyNumberFormat="1" applyFont="1" applyAlignment="1">
      <alignment horizontal="left"/>
    </xf>
    <xf numFmtId="164" fontId="4" fillId="0" borderId="5" xfId="0" applyFont="1" applyBorder="1"/>
    <xf numFmtId="39" fontId="4" fillId="0" borderId="0" xfId="0" applyNumberFormat="1" applyFont="1"/>
    <xf numFmtId="37" fontId="4" fillId="0" borderId="4" xfId="0" quotePrefix="1" applyNumberFormat="1" applyFont="1" applyBorder="1" applyAlignment="1">
      <alignment horizontal="right"/>
    </xf>
    <xf numFmtId="37" fontId="4" fillId="0" borderId="6" xfId="0" applyNumberFormat="1" applyFont="1" applyBorder="1" applyAlignment="1">
      <alignment horizontal="left"/>
    </xf>
    <xf numFmtId="164" fontId="3" fillId="0" borderId="3" xfId="0" applyFont="1" applyBorder="1" applyAlignment="1">
      <alignment vertical="center"/>
    </xf>
    <xf numFmtId="37" fontId="3" fillId="0" borderId="14" xfId="0" applyNumberFormat="1" applyFont="1" applyBorder="1" applyAlignment="1">
      <alignment horizontal="left" vertical="center"/>
    </xf>
    <xf numFmtId="164" fontId="3" fillId="0" borderId="10" xfId="0" applyFont="1" applyBorder="1" applyAlignment="1">
      <alignment vertical="center"/>
    </xf>
    <xf numFmtId="37" fontId="3" fillId="0" borderId="11" xfId="0" applyNumberFormat="1" applyFont="1" applyBorder="1" applyAlignment="1">
      <alignment horizontal="center" vertical="center"/>
    </xf>
    <xf numFmtId="164" fontId="3" fillId="0" borderId="0" xfId="0" applyFont="1" applyAlignment="1">
      <alignment vertical="center"/>
    </xf>
    <xf numFmtId="3" fontId="3" fillId="0" borderId="12" xfId="0" applyNumberFormat="1" applyFont="1" applyBorder="1" applyAlignment="1">
      <alignment vertical="center"/>
    </xf>
    <xf numFmtId="37" fontId="4" fillId="0" borderId="12" xfId="0" applyNumberFormat="1" applyFont="1" applyBorder="1" applyAlignment="1">
      <alignment vertical="center"/>
    </xf>
    <xf numFmtId="37" fontId="4" fillId="0" borderId="0" xfId="0" applyNumberFormat="1" applyFont="1" applyAlignment="1">
      <alignment vertical="center"/>
    </xf>
    <xf numFmtId="164" fontId="4" fillId="0" borderId="0" xfId="0" applyFont="1" applyAlignment="1">
      <alignment vertical="center"/>
    </xf>
    <xf numFmtId="164" fontId="3" fillId="0" borderId="14" xfId="0" applyFont="1" applyBorder="1" applyAlignment="1">
      <alignment vertical="center"/>
    </xf>
    <xf numFmtId="41" fontId="4" fillId="33" borderId="0" xfId="43" applyFont="1" applyFill="1"/>
    <xf numFmtId="164" fontId="4" fillId="33" borderId="0" xfId="0" applyFont="1" applyFill="1"/>
    <xf numFmtId="164" fontId="4" fillId="35" borderId="1" xfId="0" applyFont="1" applyFill="1" applyBorder="1" applyAlignment="1">
      <alignment horizontal="center"/>
    </xf>
    <xf numFmtId="37" fontId="4" fillId="35" borderId="2" xfId="0" quotePrefix="1" applyNumberFormat="1" applyFont="1" applyFill="1" applyBorder="1" applyAlignment="1">
      <alignment horizontal="center"/>
    </xf>
    <xf numFmtId="37" fontId="35" fillId="0" borderId="2" xfId="0" quotePrefix="1" applyNumberFormat="1" applyFont="1" applyBorder="1" applyAlignment="1">
      <alignment horizontal="center"/>
    </xf>
    <xf numFmtId="164" fontId="31" fillId="0" borderId="1" xfId="0" applyFont="1" applyBorder="1" applyAlignment="1">
      <alignment horizontal="center" vertical="center" wrapText="1"/>
    </xf>
    <xf numFmtId="41" fontId="4" fillId="0" borderId="0" xfId="43" applyFont="1"/>
    <xf numFmtId="41" fontId="25" fillId="0" borderId="0" xfId="43" applyFont="1"/>
    <xf numFmtId="164" fontId="25" fillId="33" borderId="0" xfId="0" applyFont="1" applyFill="1"/>
    <xf numFmtId="41" fontId="6" fillId="0" borderId="0" xfId="43" applyFont="1"/>
    <xf numFmtId="164" fontId="29" fillId="36" borderId="0" xfId="0" applyFont="1" applyFill="1"/>
    <xf numFmtId="164" fontId="30" fillId="36" borderId="0" xfId="0" applyFont="1" applyFill="1"/>
    <xf numFmtId="164" fontId="32" fillId="36" borderId="0" xfId="0" applyFont="1" applyFill="1" applyAlignment="1">
      <alignment horizontal="left"/>
    </xf>
    <xf numFmtId="164" fontId="36" fillId="36" borderId="0" xfId="0" applyFont="1" applyFill="1"/>
    <xf numFmtId="164" fontId="32" fillId="36" borderId="0" xfId="0" applyFont="1" applyFill="1"/>
    <xf numFmtId="164" fontId="34" fillId="36" borderId="0" xfId="0" applyFont="1" applyFill="1"/>
    <xf numFmtId="37" fontId="32" fillId="36" borderId="0" xfId="0" applyNumberFormat="1" applyFont="1" applyFill="1" applyAlignment="1">
      <alignment horizontal="left"/>
    </xf>
    <xf numFmtId="41" fontId="29" fillId="36" borderId="0" xfId="43" applyFont="1" applyFill="1"/>
    <xf numFmtId="37" fontId="29" fillId="36" borderId="0" xfId="0" applyNumberFormat="1" applyFont="1" applyFill="1" applyAlignment="1">
      <alignment horizontal="left"/>
    </xf>
    <xf numFmtId="164" fontId="31" fillId="36" borderId="1" xfId="0" applyFont="1" applyFill="1" applyBorder="1" applyAlignment="1">
      <alignment horizontal="center" vertical="center" wrapText="1"/>
    </xf>
    <xf numFmtId="3" fontId="35" fillId="36" borderId="9" xfId="0" applyNumberFormat="1" applyFont="1" applyFill="1" applyBorder="1"/>
    <xf numFmtId="37" fontId="29" fillId="36" borderId="0" xfId="0" applyNumberFormat="1" applyFont="1" applyFill="1"/>
    <xf numFmtId="164" fontId="37" fillId="36" borderId="0" xfId="0" applyFont="1" applyFill="1"/>
    <xf numFmtId="164" fontId="36" fillId="36" borderId="0" xfId="0" applyFont="1" applyFill="1" applyAlignment="1">
      <alignment horizontal="center"/>
    </xf>
    <xf numFmtId="164" fontId="34" fillId="36" borderId="0" xfId="0" applyFont="1" applyFill="1" applyAlignment="1">
      <alignment horizontal="center"/>
    </xf>
    <xf numFmtId="164" fontId="4" fillId="37" borderId="3" xfId="0" applyFont="1" applyFill="1" applyBorder="1"/>
    <xf numFmtId="37" fontId="4" fillId="37" borderId="15" xfId="0" quotePrefix="1" applyNumberFormat="1" applyFont="1" applyFill="1" applyBorder="1" applyAlignment="1">
      <alignment horizontal="center"/>
    </xf>
    <xf numFmtId="164" fontId="4" fillId="37" borderId="0" xfId="0" applyFont="1" applyFill="1"/>
    <xf numFmtId="37" fontId="4" fillId="37" borderId="3" xfId="0" applyNumberFormat="1" applyFont="1" applyFill="1" applyBorder="1" applyAlignment="1">
      <alignment horizontal="left"/>
    </xf>
    <xf numFmtId="3" fontId="7" fillId="37" borderId="9" xfId="0" applyNumberFormat="1" applyFont="1" applyFill="1" applyBorder="1"/>
    <xf numFmtId="37" fontId="4" fillId="37" borderId="0" xfId="0" applyNumberFormat="1" applyFont="1" applyFill="1"/>
    <xf numFmtId="37" fontId="4" fillId="37" borderId="13" xfId="0" quotePrefix="1" applyNumberFormat="1" applyFont="1" applyFill="1" applyBorder="1" applyAlignment="1">
      <alignment horizontal="center"/>
    </xf>
    <xf numFmtId="164" fontId="4" fillId="37" borderId="7" xfId="0" applyFont="1" applyFill="1" applyBorder="1"/>
    <xf numFmtId="37" fontId="4" fillId="37" borderId="8" xfId="0" applyNumberFormat="1" applyFont="1" applyFill="1" applyBorder="1" applyAlignment="1">
      <alignment horizontal="left"/>
    </xf>
    <xf numFmtId="3" fontId="7" fillId="37" borderId="2" xfId="0" applyNumberFormat="1" applyFont="1" applyFill="1" applyBorder="1"/>
    <xf numFmtId="37" fontId="4" fillId="37" borderId="7" xfId="0" applyNumberFormat="1" applyFont="1" applyFill="1" applyBorder="1"/>
    <xf numFmtId="37" fontId="4" fillId="37" borderId="15" xfId="0" quotePrefix="1" applyNumberFormat="1" applyFont="1" applyFill="1" applyBorder="1" applyAlignment="1">
      <alignment horizontal="right"/>
    </xf>
    <xf numFmtId="164" fontId="4" fillId="37" borderId="3" xfId="0" applyFont="1" applyFill="1" applyBorder="1" applyAlignment="1">
      <alignment horizontal="left"/>
    </xf>
    <xf numFmtId="3" fontId="7" fillId="37" borderId="12" xfId="0" applyNumberFormat="1" applyFont="1" applyFill="1" applyBorder="1"/>
    <xf numFmtId="3" fontId="7" fillId="0" borderId="9" xfId="0" applyNumberFormat="1" applyFont="1" applyFill="1" applyBorder="1"/>
    <xf numFmtId="164" fontId="29" fillId="0" borderId="0" xfId="0" applyFont="1" applyFill="1"/>
    <xf numFmtId="37" fontId="32" fillId="0" borderId="0" xfId="0" applyNumberFormat="1" applyFont="1" applyFill="1" applyAlignment="1">
      <alignment horizontal="left"/>
    </xf>
    <xf numFmtId="41" fontId="29" fillId="0" borderId="0" xfId="43" applyFont="1" applyFill="1"/>
    <xf numFmtId="41" fontId="40" fillId="0" borderId="0" xfId="43" applyFont="1" applyFill="1"/>
    <xf numFmtId="164" fontId="30" fillId="0" borderId="0" xfId="0" applyFont="1" applyFill="1"/>
    <xf numFmtId="164" fontId="32" fillId="0" borderId="0" xfId="0" applyFont="1" applyFill="1"/>
    <xf numFmtId="164" fontId="4" fillId="0" borderId="0" xfId="0" applyFont="1" applyFill="1"/>
    <xf numFmtId="37" fontId="4" fillId="0" borderId="12" xfId="0" applyNumberFormat="1" applyFont="1" applyFill="1" applyBorder="1" applyAlignment="1">
      <alignment vertical="center"/>
    </xf>
    <xf numFmtId="37" fontId="6" fillId="0" borderId="0" xfId="0" applyNumberFormat="1" applyFont="1" applyFill="1"/>
    <xf numFmtId="37" fontId="6" fillId="0" borderId="7" xfId="0" applyNumberFormat="1" applyFont="1" applyFill="1" applyBorder="1"/>
    <xf numFmtId="37" fontId="4" fillId="0" borderId="0" xfId="0" applyNumberFormat="1" applyFont="1" applyFill="1"/>
    <xf numFmtId="3" fontId="4" fillId="0" borderId="0" xfId="0" applyNumberFormat="1" applyFont="1" applyFill="1"/>
    <xf numFmtId="37" fontId="29" fillId="0" borderId="0" xfId="0" applyNumberFormat="1" applyFont="1" applyFill="1" applyAlignment="1">
      <alignment horizontal="left"/>
    </xf>
    <xf numFmtId="3" fontId="3" fillId="34" borderId="12" xfId="0" applyNumberFormat="1" applyFont="1" applyFill="1" applyBorder="1" applyAlignment="1">
      <alignment vertical="center"/>
    </xf>
    <xf numFmtId="3" fontId="3" fillId="37" borderId="12" xfId="0" applyNumberFormat="1" applyFont="1" applyFill="1" applyBorder="1" applyAlignment="1">
      <alignment vertical="center"/>
    </xf>
    <xf numFmtId="3" fontId="0" fillId="0" borderId="0" xfId="0" applyNumberFormat="1"/>
    <xf numFmtId="3" fontId="7" fillId="34" borderId="2" xfId="0" applyNumberFormat="1" applyFont="1" applyFill="1" applyBorder="1"/>
    <xf numFmtId="164" fontId="36" fillId="36" borderId="0" xfId="0" applyFont="1" applyFill="1" applyAlignment="1">
      <alignment horizontal="center"/>
    </xf>
    <xf numFmtId="164" fontId="34" fillId="36" borderId="0" xfId="0" applyFont="1" applyFill="1" applyAlignment="1">
      <alignment horizontal="center"/>
    </xf>
    <xf numFmtId="164" fontId="29" fillId="36" borderId="0" xfId="0" applyFont="1" applyFill="1" applyAlignment="1">
      <alignment vertical="center" wrapText="1"/>
    </xf>
    <xf numFmtId="164" fontId="35" fillId="36" borderId="0" xfId="0" applyFont="1" applyFill="1" applyAlignment="1">
      <alignment horizontal="left" vertical="center" wrapText="1"/>
    </xf>
    <xf numFmtId="164" fontId="35" fillId="36" borderId="0" xfId="0" applyFont="1" applyFill="1" applyAlignment="1">
      <alignment vertical="center" wrapText="1"/>
    </xf>
    <xf numFmtId="164" fontId="34" fillId="36" borderId="1" xfId="0" applyFont="1" applyFill="1" applyBorder="1" applyAlignment="1">
      <alignment horizontal="center" vertical="center" wrapText="1"/>
    </xf>
    <xf numFmtId="165" fontId="35" fillId="36" borderId="0" xfId="0" applyNumberFormat="1" applyFont="1" applyFill="1" applyAlignment="1">
      <alignment vertical="center" wrapText="1"/>
    </xf>
    <xf numFmtId="37" fontId="35" fillId="36" borderId="2" xfId="0" quotePrefix="1" applyNumberFormat="1" applyFont="1" applyFill="1" applyBorder="1" applyAlignment="1">
      <alignment horizontal="center" vertical="center" wrapText="1"/>
    </xf>
    <xf numFmtId="37" fontId="34" fillId="36" borderId="2" xfId="0" applyNumberFormat="1" applyFont="1" applyFill="1" applyBorder="1" applyAlignment="1">
      <alignment horizontal="center" vertical="center" wrapText="1"/>
    </xf>
    <xf numFmtId="164" fontId="34" fillId="0" borderId="3" xfId="0" applyFont="1" applyFill="1" applyBorder="1" applyAlignment="1">
      <alignment vertical="center" wrapText="1"/>
    </xf>
    <xf numFmtId="37" fontId="34" fillId="0" borderId="14" xfId="0" applyNumberFormat="1" applyFont="1" applyFill="1" applyBorder="1" applyAlignment="1">
      <alignment horizontal="left" vertical="center" wrapText="1"/>
    </xf>
    <xf numFmtId="164" fontId="34" fillId="0" borderId="10" xfId="0" applyFont="1" applyFill="1" applyBorder="1" applyAlignment="1">
      <alignment vertical="center" wrapText="1"/>
    </xf>
    <xf numFmtId="37" fontId="34" fillId="0" borderId="11" xfId="0" applyNumberFormat="1" applyFont="1" applyFill="1" applyBorder="1" applyAlignment="1">
      <alignment horizontal="center" vertical="center" wrapText="1"/>
    </xf>
    <xf numFmtId="164" fontId="34" fillId="0" borderId="0" xfId="0" applyFont="1" applyFill="1" applyAlignment="1">
      <alignment vertical="center" wrapText="1"/>
    </xf>
    <xf numFmtId="3" fontId="34" fillId="0" borderId="12" xfId="0" applyNumberFormat="1" applyFont="1" applyFill="1" applyBorder="1" applyAlignment="1">
      <alignment vertical="center" wrapText="1"/>
    </xf>
    <xf numFmtId="37" fontId="35" fillId="0" borderId="15" xfId="0" applyNumberFormat="1" applyFont="1" applyFill="1" applyBorder="1" applyAlignment="1">
      <alignment vertical="center" wrapText="1"/>
    </xf>
    <xf numFmtId="37" fontId="35" fillId="0" borderId="11" xfId="0" applyNumberFormat="1" applyFont="1" applyFill="1" applyBorder="1" applyAlignment="1">
      <alignment vertical="center" wrapText="1"/>
    </xf>
    <xf numFmtId="164" fontId="35" fillId="0" borderId="0" xfId="0" applyFont="1" applyFill="1" applyAlignment="1">
      <alignment vertical="center" wrapText="1"/>
    </xf>
    <xf numFmtId="164" fontId="29" fillId="36" borderId="3" xfId="0" applyFont="1" applyFill="1" applyBorder="1" applyAlignment="1">
      <alignment vertical="center" wrapText="1"/>
    </xf>
    <xf numFmtId="37" fontId="35" fillId="36" borderId="15" xfId="0" quotePrefix="1" applyNumberFormat="1" applyFont="1" applyFill="1" applyBorder="1" applyAlignment="1">
      <alignment horizontal="center" vertical="center" wrapText="1"/>
    </xf>
    <xf numFmtId="37" fontId="35" fillId="36" borderId="3" xfId="0" applyNumberFormat="1" applyFont="1" applyFill="1" applyBorder="1" applyAlignment="1">
      <alignment horizontal="left" vertical="center" wrapText="1"/>
    </xf>
    <xf numFmtId="3" fontId="35" fillId="36" borderId="9" xfId="0" applyNumberFormat="1" applyFont="1" applyFill="1" applyBorder="1" applyAlignment="1">
      <alignment vertical="center" wrapText="1"/>
    </xf>
    <xf numFmtId="37" fontId="29" fillId="36" borderId="15" xfId="0" applyNumberFormat="1" applyFont="1" applyFill="1" applyBorder="1" applyAlignment="1">
      <alignment vertical="center" wrapText="1"/>
    </xf>
    <xf numFmtId="37" fontId="35" fillId="36" borderId="0" xfId="0" applyNumberFormat="1" applyFont="1" applyFill="1" applyAlignment="1">
      <alignment vertical="center" wrapText="1"/>
    </xf>
    <xf numFmtId="37" fontId="29" fillId="36" borderId="0" xfId="0" applyNumberFormat="1" applyFont="1" applyFill="1" applyAlignment="1">
      <alignment vertical="center" wrapText="1"/>
    </xf>
    <xf numFmtId="37" fontId="35" fillId="36" borderId="13" xfId="0" quotePrefix="1" applyNumberFormat="1" applyFont="1" applyFill="1" applyBorder="1" applyAlignment="1">
      <alignment horizontal="center" vertical="center" wrapText="1"/>
    </xf>
    <xf numFmtId="164" fontId="35" fillId="36" borderId="7" xfId="0" applyFont="1" applyFill="1" applyBorder="1" applyAlignment="1">
      <alignment vertical="center" wrapText="1"/>
    </xf>
    <xf numFmtId="37" fontId="35" fillId="36" borderId="8" xfId="0" applyNumberFormat="1" applyFont="1" applyFill="1" applyBorder="1" applyAlignment="1">
      <alignment horizontal="left" vertical="center" wrapText="1"/>
    </xf>
    <xf numFmtId="3" fontId="35" fillId="36" borderId="2" xfId="0" applyNumberFormat="1" applyFont="1" applyFill="1" applyBorder="1" applyAlignment="1">
      <alignment vertical="center" wrapText="1"/>
    </xf>
    <xf numFmtId="3" fontId="35" fillId="0" borderId="2" xfId="0" applyNumberFormat="1" applyFont="1" applyFill="1" applyBorder="1" applyAlignment="1">
      <alignment vertical="center" wrapText="1"/>
    </xf>
    <xf numFmtId="37" fontId="35" fillId="36" borderId="15" xfId="0" quotePrefix="1" applyNumberFormat="1" applyFont="1" applyFill="1" applyBorder="1" applyAlignment="1">
      <alignment horizontal="right" vertical="center" wrapText="1"/>
    </xf>
    <xf numFmtId="164" fontId="34" fillId="0" borderId="14" xfId="0" applyFont="1" applyFill="1" applyBorder="1" applyAlignment="1">
      <alignment vertical="center" wrapText="1"/>
    </xf>
    <xf numFmtId="37" fontId="35" fillId="0" borderId="0" xfId="0" applyNumberFormat="1" applyFont="1" applyFill="1" applyAlignment="1">
      <alignment vertical="center" wrapText="1"/>
    </xf>
    <xf numFmtId="37" fontId="35" fillId="0" borderId="14" xfId="0" applyNumberFormat="1" applyFont="1" applyFill="1" applyBorder="1" applyAlignment="1">
      <alignment vertical="center" wrapText="1"/>
    </xf>
    <xf numFmtId="37" fontId="35" fillId="34" borderId="0" xfId="0" applyNumberFormat="1" applyFont="1" applyFill="1" applyAlignment="1">
      <alignment vertical="center" wrapText="1"/>
    </xf>
    <xf numFmtId="164" fontId="29" fillId="0" borderId="3" xfId="0" applyFont="1" applyFill="1" applyBorder="1" applyAlignment="1">
      <alignment vertical="center" wrapText="1"/>
    </xf>
    <xf numFmtId="37" fontId="35" fillId="0" borderId="15" xfId="0" quotePrefix="1" applyNumberFormat="1" applyFont="1" applyFill="1" applyBorder="1" applyAlignment="1">
      <alignment horizontal="center" vertical="center" wrapText="1"/>
    </xf>
    <xf numFmtId="164" fontId="35" fillId="0" borderId="3" xfId="0" applyFont="1" applyFill="1" applyBorder="1" applyAlignment="1">
      <alignment horizontal="left" vertical="center" wrapText="1"/>
    </xf>
    <xf numFmtId="3" fontId="35" fillId="0" borderId="9" xfId="0" applyNumberFormat="1" applyFont="1" applyFill="1" applyBorder="1" applyAlignment="1">
      <alignment vertical="center" wrapText="1"/>
    </xf>
    <xf numFmtId="37" fontId="29" fillId="0" borderId="0" xfId="0" applyNumberFormat="1" applyFont="1" applyFill="1" applyAlignment="1">
      <alignment vertical="center" wrapText="1"/>
    </xf>
    <xf numFmtId="164" fontId="29" fillId="0" borderId="0" xfId="0" applyFont="1" applyFill="1" applyAlignment="1">
      <alignment vertical="center" wrapText="1"/>
    </xf>
    <xf numFmtId="37" fontId="35" fillId="36" borderId="4" xfId="0" quotePrefix="1" applyNumberFormat="1" applyFont="1" applyFill="1" applyBorder="1" applyAlignment="1">
      <alignment horizontal="right" vertical="center" wrapText="1"/>
    </xf>
    <xf numFmtId="164" fontId="35" fillId="36" borderId="5" xfId="0" applyFont="1" applyFill="1" applyBorder="1" applyAlignment="1">
      <alignment vertical="center" wrapText="1"/>
    </xf>
    <xf numFmtId="37" fontId="35" fillId="36" borderId="6" xfId="0" applyNumberFormat="1" applyFont="1" applyFill="1" applyBorder="1" applyAlignment="1">
      <alignment horizontal="left" vertical="center" wrapText="1"/>
    </xf>
    <xf numFmtId="3" fontId="35" fillId="36" borderId="1" xfId="0" applyNumberFormat="1" applyFont="1" applyFill="1" applyBorder="1" applyAlignment="1">
      <alignment vertical="center" wrapText="1"/>
    </xf>
    <xf numFmtId="3" fontId="35" fillId="36" borderId="12" xfId="0" applyNumberFormat="1" applyFont="1" applyFill="1" applyBorder="1" applyAlignment="1">
      <alignment vertical="center" wrapText="1"/>
    </xf>
    <xf numFmtId="164" fontId="35" fillId="36" borderId="8" xfId="0" applyFont="1" applyFill="1" applyBorder="1" applyAlignment="1">
      <alignment horizontal="left" vertical="center" wrapText="1"/>
    </xf>
    <xf numFmtId="3" fontId="29" fillId="36" borderId="0" xfId="0" applyNumberFormat="1" applyFont="1" applyFill="1" applyAlignment="1">
      <alignment vertical="center" wrapText="1"/>
    </xf>
    <xf numFmtId="164" fontId="34" fillId="0" borderId="1" xfId="0" applyFont="1" applyFill="1" applyBorder="1" applyAlignment="1">
      <alignment horizontal="center" vertical="center" wrapText="1"/>
    </xf>
    <xf numFmtId="41" fontId="29" fillId="36" borderId="0" xfId="43" applyFont="1" applyFill="1" applyAlignment="1">
      <alignment vertical="center" wrapText="1"/>
    </xf>
    <xf numFmtId="37" fontId="34" fillId="0" borderId="2" xfId="0" applyNumberFormat="1" applyFont="1" applyFill="1" applyBorder="1" applyAlignment="1">
      <alignment horizontal="center" vertical="center" wrapText="1"/>
    </xf>
    <xf numFmtId="164" fontId="33" fillId="0" borderId="3" xfId="0" applyFont="1" applyFill="1" applyBorder="1" applyAlignment="1">
      <alignment vertical="center" wrapText="1"/>
    </xf>
    <xf numFmtId="37" fontId="34" fillId="0" borderId="14" xfId="0" applyNumberFormat="1" applyFont="1" applyFill="1" applyBorder="1" applyAlignment="1">
      <alignment horizontal="center" vertical="center" wrapText="1"/>
    </xf>
    <xf numFmtId="37" fontId="29" fillId="0" borderId="12" xfId="0" applyNumberFormat="1" applyFont="1" applyFill="1" applyBorder="1" applyAlignment="1">
      <alignment vertical="center" wrapText="1"/>
    </xf>
    <xf numFmtId="3" fontId="33" fillId="0" borderId="12" xfId="0" applyNumberFormat="1" applyFont="1" applyFill="1" applyBorder="1" applyAlignment="1">
      <alignment vertical="center" wrapText="1"/>
    </xf>
    <xf numFmtId="41" fontId="29" fillId="0" borderId="0" xfId="43" applyFont="1" applyFill="1" applyAlignment="1">
      <alignment vertical="center" wrapText="1"/>
    </xf>
    <xf numFmtId="3" fontId="35" fillId="0" borderId="1" xfId="0" applyNumberFormat="1" applyFont="1" applyFill="1" applyBorder="1" applyAlignment="1">
      <alignment vertical="center" wrapText="1"/>
    </xf>
    <xf numFmtId="164" fontId="35" fillId="36" borderId="3" xfId="0" applyFont="1" applyFill="1" applyBorder="1" applyAlignment="1">
      <alignment horizontal="left" vertical="center" wrapText="1"/>
    </xf>
    <xf numFmtId="3" fontId="35" fillId="0" borderId="12" xfId="0" applyNumberFormat="1" applyFont="1" applyFill="1" applyBorder="1" applyAlignment="1">
      <alignment vertical="center" wrapText="1"/>
    </xf>
    <xf numFmtId="3" fontId="29" fillId="0" borderId="0" xfId="0" applyNumberFormat="1" applyFont="1" applyFill="1" applyAlignment="1">
      <alignment vertical="center" wrapText="1"/>
    </xf>
    <xf numFmtId="9" fontId="29" fillId="36" borderId="0" xfId="66" applyFont="1" applyFill="1" applyAlignment="1" applyProtection="1">
      <alignment vertical="center" wrapText="1"/>
    </xf>
  </cellXfs>
  <cellStyles count="67">
    <cellStyle name="20% - Énfasis1" xfId="1" builtinId="30" customBuiltin="1"/>
    <cellStyle name="20% - Énfasis1 2" xfId="48"/>
    <cellStyle name="20% - Énfasis2" xfId="2" builtinId="34" customBuiltin="1"/>
    <cellStyle name="20% - Énfasis2 2" xfId="51"/>
    <cellStyle name="20% - Énfasis3" xfId="3" builtinId="38" customBuiltin="1"/>
    <cellStyle name="20% - Énfasis3 2" xfId="54"/>
    <cellStyle name="20% - Énfasis4" xfId="4" builtinId="42" customBuiltin="1"/>
    <cellStyle name="20% - Énfasis4 2" xfId="57"/>
    <cellStyle name="20% - Énfasis5" xfId="5" builtinId="46" customBuiltin="1"/>
    <cellStyle name="20% - Énfasis5 2" xfId="60"/>
    <cellStyle name="20% - Énfasis6" xfId="6" builtinId="50" customBuiltin="1"/>
    <cellStyle name="20% - Énfasis6 2" xfId="63"/>
    <cellStyle name="40% - Énfasis1" xfId="7" builtinId="31" customBuiltin="1"/>
    <cellStyle name="40% - Énfasis1 2" xfId="49"/>
    <cellStyle name="40% - Énfasis2" xfId="8" builtinId="35" customBuiltin="1"/>
    <cellStyle name="40% - Énfasis2 2" xfId="52"/>
    <cellStyle name="40% - Énfasis3" xfId="9" builtinId="39" customBuiltin="1"/>
    <cellStyle name="40% - Énfasis3 2" xfId="55"/>
    <cellStyle name="40% - Énfasis4" xfId="10" builtinId="43" customBuiltin="1"/>
    <cellStyle name="40% - Énfasis4 2" xfId="58"/>
    <cellStyle name="40% - Énfasis5" xfId="11" builtinId="47" customBuiltin="1"/>
    <cellStyle name="40% - Énfasis5 2" xfId="61"/>
    <cellStyle name="40% - Énfasis6" xfId="12" builtinId="51" customBuiltin="1"/>
    <cellStyle name="40% - Énfasis6 2" xfId="64"/>
    <cellStyle name="60% - Énfasis1" xfId="13" builtinId="32" customBuiltin="1"/>
    <cellStyle name="60% - Énfasis1 2" xfId="50"/>
    <cellStyle name="60% - Énfasis2" xfId="14" builtinId="36" customBuiltin="1"/>
    <cellStyle name="60% - Énfasis2 2" xfId="53"/>
    <cellStyle name="60% - Énfasis3" xfId="15" builtinId="40" customBuiltin="1"/>
    <cellStyle name="60% - Énfasis3 2" xfId="56"/>
    <cellStyle name="60% - Énfasis4" xfId="16" builtinId="44" customBuiltin="1"/>
    <cellStyle name="60% - Énfasis4 2" xfId="59"/>
    <cellStyle name="60% - Énfasis5" xfId="17" builtinId="48" customBuiltin="1"/>
    <cellStyle name="60% - Énfasis5 2" xfId="62"/>
    <cellStyle name="60% - Énfasis6" xfId="18" builtinId="52" customBuiltin="1"/>
    <cellStyle name="60% - Énfasis6 2" xfId="65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" xfId="43" builtinId="6"/>
    <cellStyle name="Neutral" xfId="32" builtinId="28" customBuiltin="1"/>
    <cellStyle name="Neutral 2" xfId="46"/>
    <cellStyle name="Normal" xfId="0" builtinId="0"/>
    <cellStyle name="Normal 2" xfId="33"/>
    <cellStyle name="Normal 3" xfId="44"/>
    <cellStyle name="Notas 2" xfId="34"/>
    <cellStyle name="Notas 3" xfId="47"/>
    <cellStyle name="Porcentaje" xfId="66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ítulo 4" xfId="45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1781175</xdr:colOff>
      <xdr:row>5</xdr:row>
      <xdr:rowOff>28575</xdr:rowOff>
    </xdr:to>
    <xdr:pic>
      <xdr:nvPicPr>
        <xdr:cNvPr id="1064" name="2 Imagen" descr="logo-mop.gif">
          <a:extLst>
            <a:ext uri="{FF2B5EF4-FFF2-40B4-BE49-F238E27FC236}">
              <a16:creationId xmlns="" xmlns:a16="http://schemas.microsoft.com/office/drawing/2014/main" id="{00000000-0008-0000-02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28600"/>
          <a:ext cx="12954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</xdr:row>
      <xdr:rowOff>0</xdr:rowOff>
    </xdr:from>
    <xdr:to>
      <xdr:col>3</xdr:col>
      <xdr:colOff>1781175</xdr:colOff>
      <xdr:row>6</xdr:row>
      <xdr:rowOff>28575</xdr:rowOff>
    </xdr:to>
    <xdr:pic>
      <xdr:nvPicPr>
        <xdr:cNvPr id="2" name="2 Imagen" descr="logo-mop.gif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28600"/>
          <a:ext cx="12954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</xdr:row>
      <xdr:rowOff>0</xdr:rowOff>
    </xdr:from>
    <xdr:to>
      <xdr:col>3</xdr:col>
      <xdr:colOff>1781175</xdr:colOff>
      <xdr:row>6</xdr:row>
      <xdr:rowOff>28575</xdr:rowOff>
    </xdr:to>
    <xdr:pic>
      <xdr:nvPicPr>
        <xdr:cNvPr id="2" name="2 Imagen" descr="logo-mop.gif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28600"/>
          <a:ext cx="12954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118"/>
  <sheetViews>
    <sheetView showGridLines="0" tabSelected="1" topLeftCell="A36" zoomScale="51" zoomScaleNormal="51" workbookViewId="0">
      <selection activeCell="D36" sqref="D1:D1048576"/>
    </sheetView>
  </sheetViews>
  <sheetFormatPr baseColWidth="10" defaultColWidth="9.625" defaultRowHeight="18" customHeight="1" x14ac:dyDescent="0.25"/>
  <cols>
    <col min="1" max="1" width="1.875" style="48" customWidth="1"/>
    <col min="2" max="2" width="7.25" style="48" customWidth="1"/>
    <col min="3" max="3" width="0.5" style="48" customWidth="1"/>
    <col min="4" max="4" width="46" style="48" customWidth="1"/>
    <col min="5" max="5" width="0.875" style="48" customWidth="1"/>
    <col min="6" max="7" width="19.375" style="48" customWidth="1"/>
    <col min="8" max="8" width="20.625" style="48" customWidth="1"/>
    <col min="9" max="9" width="18.875" style="48" customWidth="1"/>
    <col min="10" max="10" width="20.625" style="48" customWidth="1"/>
    <col min="11" max="11" width="20.25" style="48" customWidth="1"/>
    <col min="12" max="12" width="20.375" style="48" customWidth="1"/>
    <col min="13" max="13" width="19.125" style="48" customWidth="1"/>
    <col min="14" max="14" width="12.75" style="48" customWidth="1"/>
    <col min="15" max="15" width="18.625" style="48" customWidth="1"/>
    <col min="16" max="16" width="21.75" style="48" customWidth="1"/>
    <col min="17" max="17" width="18.875" style="48" customWidth="1"/>
    <col min="18" max="18" width="18.125" style="48" customWidth="1"/>
    <col min="19" max="19" width="18.875" style="48" customWidth="1"/>
    <col min="20" max="20" width="15.875" style="48" customWidth="1"/>
    <col min="21" max="21" width="17" style="48" customWidth="1"/>
    <col min="22" max="22" width="20.25" style="48" customWidth="1"/>
    <col min="23" max="23" width="17.75" style="48" customWidth="1"/>
    <col min="24" max="24" width="19.125" style="48" customWidth="1"/>
    <col min="25" max="25" width="26.875" style="48" customWidth="1"/>
    <col min="26" max="26" width="17.5" style="48" customWidth="1"/>
    <col min="27" max="27" width="18" style="48" customWidth="1"/>
    <col min="28" max="28" width="20.25" style="48" customWidth="1"/>
    <col min="29" max="29" width="18.5" style="48" customWidth="1"/>
    <col min="30" max="30" width="16.5" style="48" customWidth="1"/>
    <col min="31" max="31" width="19.375" style="48" customWidth="1"/>
    <col min="32" max="32" width="22" style="48" hidden="1" customWidth="1"/>
    <col min="33" max="33" width="21.75" style="48" customWidth="1"/>
    <col min="34" max="34" width="26.875" style="48" hidden="1" customWidth="1"/>
    <col min="35" max="35" width="2.5" style="48" hidden="1" customWidth="1"/>
    <col min="36" max="36" width="18.375" style="48" hidden="1" customWidth="1"/>
    <col min="37" max="37" width="17.125" style="48" hidden="1" customWidth="1"/>
    <col min="38" max="38" width="27.125" style="48" customWidth="1"/>
    <col min="39" max="46" width="9.625" style="48" customWidth="1"/>
    <col min="47" max="16384" width="9.625" style="48"/>
  </cols>
  <sheetData>
    <row r="1" spans="1:36" ht="29.25" customHeight="1" x14ac:dyDescent="0.35">
      <c r="B1" s="50"/>
      <c r="K1" s="95" t="s">
        <v>151</v>
      </c>
      <c r="L1" s="95"/>
      <c r="M1" s="95"/>
      <c r="N1" s="95"/>
      <c r="O1" s="95"/>
      <c r="P1" s="95"/>
      <c r="Q1" s="95"/>
      <c r="R1" s="95"/>
      <c r="S1" s="95"/>
      <c r="T1" s="95"/>
      <c r="U1" s="51"/>
      <c r="V1" s="51"/>
    </row>
    <row r="2" spans="1:36" ht="18" customHeight="1" x14ac:dyDescent="0.35">
      <c r="B2" s="50"/>
      <c r="F2" s="52"/>
      <c r="G2" s="52"/>
      <c r="H2" s="52"/>
      <c r="I2" s="52"/>
      <c r="J2" s="52"/>
      <c r="K2" s="96" t="s">
        <v>141</v>
      </c>
      <c r="L2" s="96"/>
      <c r="M2" s="96"/>
      <c r="N2" s="96"/>
      <c r="O2" s="96"/>
      <c r="P2" s="96"/>
      <c r="Q2" s="96"/>
      <c r="R2" s="96"/>
      <c r="S2" s="96"/>
      <c r="T2" s="96"/>
      <c r="U2" s="53"/>
      <c r="V2" s="53"/>
      <c r="W2" s="52"/>
      <c r="X2" s="52"/>
      <c r="Y2" s="52"/>
      <c r="Z2" s="52"/>
      <c r="AA2" s="52"/>
      <c r="AB2" s="52"/>
      <c r="AC2" s="52"/>
      <c r="AD2" s="52"/>
      <c r="AE2" s="52"/>
      <c r="AH2" s="52"/>
      <c r="AJ2" s="48" t="s">
        <v>150</v>
      </c>
    </row>
    <row r="3" spans="1:36" ht="18" customHeight="1" x14ac:dyDescent="0.25">
      <c r="B3" s="54"/>
      <c r="T3" s="55"/>
      <c r="AD3" s="49"/>
      <c r="AE3" s="49"/>
      <c r="AH3" s="49"/>
    </row>
    <row r="4" spans="1:36" s="78" customFormat="1" ht="24" customHeight="1" x14ac:dyDescent="0.35">
      <c r="B4" s="79"/>
      <c r="T4" s="80"/>
      <c r="AG4" s="81"/>
      <c r="AH4" s="80"/>
      <c r="AJ4" s="82" t="s">
        <v>148</v>
      </c>
    </row>
    <row r="5" spans="1:36" s="78" customFormat="1" ht="18" customHeight="1" x14ac:dyDescent="0.25">
      <c r="B5" s="9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6" s="97" customFormat="1" ht="84.75" customHeight="1" x14ac:dyDescent="0.15">
      <c r="B6" s="98"/>
      <c r="C6" s="99"/>
      <c r="D6" s="99"/>
      <c r="E6" s="99"/>
      <c r="F6" s="57" t="s">
        <v>105</v>
      </c>
      <c r="G6" s="57" t="s">
        <v>109</v>
      </c>
      <c r="H6" s="57" t="s">
        <v>143</v>
      </c>
      <c r="I6" s="57" t="s">
        <v>110</v>
      </c>
      <c r="J6" s="57" t="s">
        <v>131</v>
      </c>
      <c r="K6" s="57" t="s">
        <v>111</v>
      </c>
      <c r="L6" s="57" t="s">
        <v>130</v>
      </c>
      <c r="M6" s="57" t="s">
        <v>129</v>
      </c>
      <c r="N6" s="57" t="s">
        <v>146</v>
      </c>
      <c r="O6" s="57" t="s">
        <v>112</v>
      </c>
      <c r="P6" s="57" t="s">
        <v>136</v>
      </c>
      <c r="Q6" s="57" t="s">
        <v>113</v>
      </c>
      <c r="R6" s="57" t="s">
        <v>128</v>
      </c>
      <c r="S6" s="57" t="s">
        <v>106</v>
      </c>
      <c r="T6" s="57" t="s">
        <v>107</v>
      </c>
      <c r="U6" s="57" t="s">
        <v>114</v>
      </c>
      <c r="V6" s="57" t="s">
        <v>115</v>
      </c>
      <c r="W6" s="57" t="s">
        <v>108</v>
      </c>
      <c r="X6" s="57" t="s">
        <v>116</v>
      </c>
      <c r="Y6" s="57" t="s">
        <v>117</v>
      </c>
      <c r="Z6" s="57" t="s">
        <v>118</v>
      </c>
      <c r="AA6" s="57" t="s">
        <v>133</v>
      </c>
      <c r="AB6" s="57" t="s">
        <v>137</v>
      </c>
      <c r="AC6" s="57" t="s">
        <v>147</v>
      </c>
      <c r="AD6" s="57" t="s">
        <v>119</v>
      </c>
      <c r="AE6" s="57" t="s">
        <v>120</v>
      </c>
      <c r="AF6" s="100" t="s">
        <v>104</v>
      </c>
      <c r="AG6" s="100" t="s">
        <v>50</v>
      </c>
      <c r="AH6" s="100" t="s">
        <v>103</v>
      </c>
      <c r="AJ6" s="97" t="s">
        <v>57</v>
      </c>
    </row>
    <row r="7" spans="1:36" s="97" customFormat="1" ht="18" customHeight="1" x14ac:dyDescent="0.15">
      <c r="B7" s="101"/>
      <c r="C7" s="99"/>
      <c r="D7" s="99"/>
      <c r="E7" s="99"/>
      <c r="F7" s="102" t="s">
        <v>78</v>
      </c>
      <c r="G7" s="102" t="s">
        <v>71</v>
      </c>
      <c r="H7" s="102" t="s">
        <v>142</v>
      </c>
      <c r="I7" s="102" t="s">
        <v>72</v>
      </c>
      <c r="J7" s="102" t="s">
        <v>124</v>
      </c>
      <c r="K7" s="102" t="s">
        <v>73</v>
      </c>
      <c r="L7" s="102" t="s">
        <v>125</v>
      </c>
      <c r="M7" s="102" t="s">
        <v>126</v>
      </c>
      <c r="N7" s="102" t="s">
        <v>145</v>
      </c>
      <c r="O7" s="102" t="s">
        <v>74</v>
      </c>
      <c r="P7" s="102" t="s">
        <v>134</v>
      </c>
      <c r="Q7" s="102" t="s">
        <v>75</v>
      </c>
      <c r="R7" s="102" t="s">
        <v>127</v>
      </c>
      <c r="S7" s="102" t="s">
        <v>68</v>
      </c>
      <c r="T7" s="102" t="s">
        <v>69</v>
      </c>
      <c r="U7" s="102" t="s">
        <v>76</v>
      </c>
      <c r="V7" s="102" t="s">
        <v>77</v>
      </c>
      <c r="W7" s="102" t="s">
        <v>70</v>
      </c>
      <c r="X7" s="102" t="s">
        <v>91</v>
      </c>
      <c r="Y7" s="102" t="s">
        <v>86</v>
      </c>
      <c r="Z7" s="102" t="s">
        <v>79</v>
      </c>
      <c r="AA7" s="102" t="s">
        <v>132</v>
      </c>
      <c r="AB7" s="102" t="s">
        <v>135</v>
      </c>
      <c r="AC7" s="102" t="s">
        <v>144</v>
      </c>
      <c r="AD7" s="102" t="s">
        <v>80</v>
      </c>
      <c r="AE7" s="102" t="s">
        <v>81</v>
      </c>
      <c r="AF7" s="103" t="s">
        <v>54</v>
      </c>
      <c r="AG7" s="103" t="s">
        <v>54</v>
      </c>
      <c r="AH7" s="103" t="s">
        <v>54</v>
      </c>
      <c r="AJ7" s="97" t="s">
        <v>58</v>
      </c>
    </row>
    <row r="8" spans="1:36" s="112" customFormat="1" ht="24.95" customHeight="1" x14ac:dyDescent="0.15">
      <c r="A8" s="104"/>
      <c r="B8" s="105" t="s">
        <v>153</v>
      </c>
      <c r="C8" s="106"/>
      <c r="D8" s="107" t="s">
        <v>1</v>
      </c>
      <c r="E8" s="108"/>
      <c r="F8" s="109">
        <f t="shared" ref="F8:AH8" si="0">+SUM(F9:F13,F18:F21)+F35+F36</f>
        <v>33997624</v>
      </c>
      <c r="G8" s="109">
        <f t="shared" si="0"/>
        <v>46969057</v>
      </c>
      <c r="H8" s="109">
        <f t="shared" si="0"/>
        <v>32392276</v>
      </c>
      <c r="I8" s="109">
        <f t="shared" si="0"/>
        <v>223598220</v>
      </c>
      <c r="J8" s="109">
        <f t="shared" si="0"/>
        <v>11054082</v>
      </c>
      <c r="K8" s="109">
        <f t="shared" si="0"/>
        <v>2016248339</v>
      </c>
      <c r="L8" s="109">
        <f t="shared" si="0"/>
        <v>15726560</v>
      </c>
      <c r="M8" s="109">
        <f t="shared" si="0"/>
        <v>199878809</v>
      </c>
      <c r="N8" s="109">
        <f t="shared" si="0"/>
        <v>1000</v>
      </c>
      <c r="O8" s="109">
        <f t="shared" si="0"/>
        <v>126651659</v>
      </c>
      <c r="P8" s="109">
        <f t="shared" si="0"/>
        <v>18302459</v>
      </c>
      <c r="Q8" s="109">
        <f t="shared" si="0"/>
        <v>137118627</v>
      </c>
      <c r="R8" s="109">
        <f t="shared" si="0"/>
        <v>4083607</v>
      </c>
      <c r="S8" s="109">
        <f t="shared" si="0"/>
        <v>19980426</v>
      </c>
      <c r="T8" s="109">
        <f t="shared" si="0"/>
        <v>4456226</v>
      </c>
      <c r="U8" s="109">
        <f t="shared" si="0"/>
        <v>8331362</v>
      </c>
      <c r="V8" s="109">
        <f t="shared" si="0"/>
        <v>309760400</v>
      </c>
      <c r="W8" s="109">
        <f t="shared" si="0"/>
        <v>11673818</v>
      </c>
      <c r="X8" s="109">
        <f t="shared" si="0"/>
        <v>338342079</v>
      </c>
      <c r="Y8" s="109">
        <f t="shared" si="0"/>
        <v>1000350531</v>
      </c>
      <c r="Z8" s="109">
        <f t="shared" si="0"/>
        <v>36144763</v>
      </c>
      <c r="AA8" s="109">
        <f t="shared" si="0"/>
        <v>3410276</v>
      </c>
      <c r="AB8" s="109">
        <f t="shared" si="0"/>
        <v>6050929</v>
      </c>
      <c r="AC8" s="109">
        <f t="shared" si="0"/>
        <v>6094477</v>
      </c>
      <c r="AD8" s="109">
        <f t="shared" si="0"/>
        <v>3368425</v>
      </c>
      <c r="AE8" s="109">
        <f t="shared" si="0"/>
        <v>17766333</v>
      </c>
      <c r="AF8" s="109">
        <f t="shared" si="0"/>
        <v>310583813</v>
      </c>
      <c r="AG8" s="109">
        <f t="shared" si="0"/>
        <v>4321168551</v>
      </c>
      <c r="AH8" s="109">
        <f t="shared" si="0"/>
        <v>4631752364</v>
      </c>
      <c r="AI8" s="110"/>
      <c r="AJ8" s="111">
        <f>SUM(AJ10,AJ9,AJ11,AJ12,AJ13,AJ18,AJ19,AJ20,AJ21,AJ36,AJ35)</f>
        <v>4610617606</v>
      </c>
    </row>
    <row r="9" spans="1:36" s="97" customFormat="1" ht="22.5" customHeight="1" x14ac:dyDescent="0.15">
      <c r="A9" s="113"/>
      <c r="B9" s="114" t="s">
        <v>37</v>
      </c>
      <c r="C9" s="99"/>
      <c r="D9" s="115" t="s">
        <v>14</v>
      </c>
      <c r="E9" s="99"/>
      <c r="F9" s="116">
        <v>10</v>
      </c>
      <c r="G9" s="116">
        <v>10</v>
      </c>
      <c r="H9" s="116"/>
      <c r="I9" s="116">
        <v>10</v>
      </c>
      <c r="J9" s="116"/>
      <c r="K9" s="116">
        <v>10</v>
      </c>
      <c r="L9" s="116">
        <v>10</v>
      </c>
      <c r="M9" s="116">
        <v>874492</v>
      </c>
      <c r="N9" s="116"/>
      <c r="O9" s="116">
        <v>10</v>
      </c>
      <c r="P9" s="116">
        <v>10</v>
      </c>
      <c r="Q9" s="116">
        <v>10</v>
      </c>
      <c r="R9" s="116">
        <v>10</v>
      </c>
      <c r="S9" s="116">
        <v>10</v>
      </c>
      <c r="T9" s="116">
        <v>10</v>
      </c>
      <c r="U9" s="116">
        <v>10</v>
      </c>
      <c r="V9" s="116">
        <v>10</v>
      </c>
      <c r="W9" s="116">
        <v>10</v>
      </c>
      <c r="X9" s="116"/>
      <c r="Y9" s="116">
        <v>533081</v>
      </c>
      <c r="Z9" s="116">
        <v>10</v>
      </c>
      <c r="AA9" s="116"/>
      <c r="AB9" s="116">
        <v>10</v>
      </c>
      <c r="AC9" s="116">
        <v>10</v>
      </c>
      <c r="AD9" s="116">
        <v>10</v>
      </c>
      <c r="AE9" s="116">
        <v>10</v>
      </c>
      <c r="AF9" s="116">
        <f>+M9-10</f>
        <v>874482</v>
      </c>
      <c r="AG9" s="116">
        <f>+AH9-AF9</f>
        <v>533281</v>
      </c>
      <c r="AH9" s="116">
        <f t="shared" ref="AH9:AH23" si="1">SUM(F9:AE9)</f>
        <v>1407763</v>
      </c>
      <c r="AI9" s="117"/>
      <c r="AJ9" s="118">
        <f>+AH9-AE9-AD9</f>
        <v>1407743</v>
      </c>
    </row>
    <row r="10" spans="1:36" s="97" customFormat="1" ht="22.5" customHeight="1" x14ac:dyDescent="0.15">
      <c r="A10" s="113"/>
      <c r="B10" s="114" t="s">
        <v>21</v>
      </c>
      <c r="C10" s="99"/>
      <c r="D10" s="115" t="s">
        <v>22</v>
      </c>
      <c r="E10" s="99"/>
      <c r="F10" s="116">
        <v>20463</v>
      </c>
      <c r="G10" s="116">
        <v>30521</v>
      </c>
      <c r="H10" s="116"/>
      <c r="I10" s="116">
        <v>17296</v>
      </c>
      <c r="J10" s="116"/>
      <c r="K10" s="116">
        <v>134030</v>
      </c>
      <c r="L10" s="116"/>
      <c r="M10" s="116"/>
      <c r="N10" s="116"/>
      <c r="O10" s="116">
        <v>11386</v>
      </c>
      <c r="P10" s="116"/>
      <c r="Q10" s="116">
        <v>8867</v>
      </c>
      <c r="R10" s="116"/>
      <c r="S10" s="116"/>
      <c r="T10" s="116">
        <v>1164</v>
      </c>
      <c r="U10" s="116">
        <v>2863</v>
      </c>
      <c r="V10" s="116"/>
      <c r="W10" s="116">
        <v>10411</v>
      </c>
      <c r="X10" s="116"/>
      <c r="Y10" s="116"/>
      <c r="Z10" s="116">
        <v>5480</v>
      </c>
      <c r="AA10" s="116"/>
      <c r="AB10" s="116"/>
      <c r="AC10" s="116"/>
      <c r="AD10" s="116">
        <v>4124</v>
      </c>
      <c r="AE10" s="116"/>
      <c r="AF10" s="116">
        <v>0</v>
      </c>
      <c r="AG10" s="116">
        <f>+AH10-AF10</f>
        <v>246605</v>
      </c>
      <c r="AH10" s="116">
        <f t="shared" si="1"/>
        <v>246605</v>
      </c>
      <c r="AI10" s="119"/>
      <c r="AJ10" s="118">
        <f>+AH10-AE10-AD10</f>
        <v>242481</v>
      </c>
    </row>
    <row r="11" spans="1:36" s="97" customFormat="1" ht="22.5" customHeight="1" x14ac:dyDescent="0.15">
      <c r="A11" s="113"/>
      <c r="B11" s="114" t="s">
        <v>23</v>
      </c>
      <c r="C11" s="99"/>
      <c r="D11" s="115" t="s">
        <v>24</v>
      </c>
      <c r="E11" s="99"/>
      <c r="F11" s="116"/>
      <c r="G11" s="116"/>
      <c r="H11" s="116"/>
      <c r="I11" s="116">
        <v>9883</v>
      </c>
      <c r="J11" s="116"/>
      <c r="K11" s="116">
        <v>9784190</v>
      </c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>
        <v>41946194</v>
      </c>
      <c r="Z11" s="116"/>
      <c r="AA11" s="116"/>
      <c r="AB11" s="116"/>
      <c r="AC11" s="116"/>
      <c r="AD11" s="116">
        <f>903869-18570</f>
        <v>885299</v>
      </c>
      <c r="AE11" s="116"/>
      <c r="AF11" s="116">
        <v>0</v>
      </c>
      <c r="AG11" s="116">
        <f t="shared" ref="AG11:AG33" si="2">+AH11-AF11</f>
        <v>52625566</v>
      </c>
      <c r="AH11" s="116">
        <f t="shared" si="1"/>
        <v>52625566</v>
      </c>
      <c r="AI11" s="119"/>
      <c r="AJ11" s="118">
        <f>+AH11-AE11-AD11</f>
        <v>51740267</v>
      </c>
    </row>
    <row r="12" spans="1:36" s="97" customFormat="1" ht="22.5" customHeight="1" x14ac:dyDescent="0.15">
      <c r="A12" s="113"/>
      <c r="B12" s="114" t="s">
        <v>25</v>
      </c>
      <c r="C12" s="99"/>
      <c r="D12" s="115" t="s">
        <v>26</v>
      </c>
      <c r="E12" s="99"/>
      <c r="F12" s="116">
        <v>835114</v>
      </c>
      <c r="G12" s="116">
        <v>260641</v>
      </c>
      <c r="H12" s="116"/>
      <c r="I12" s="116">
        <v>332753</v>
      </c>
      <c r="J12" s="116">
        <v>0</v>
      </c>
      <c r="K12" s="116">
        <v>11197577</v>
      </c>
      <c r="L12" s="116">
        <v>10</v>
      </c>
      <c r="M12" s="116">
        <v>161568</v>
      </c>
      <c r="N12" s="116"/>
      <c r="O12" s="116">
        <v>378704</v>
      </c>
      <c r="P12" s="116">
        <v>10</v>
      </c>
      <c r="Q12" s="116">
        <v>181592</v>
      </c>
      <c r="R12" s="116">
        <v>10</v>
      </c>
      <c r="S12" s="116">
        <v>20555</v>
      </c>
      <c r="T12" s="116">
        <v>10</v>
      </c>
      <c r="U12" s="116">
        <v>193715</v>
      </c>
      <c r="V12" s="116">
        <v>197385</v>
      </c>
      <c r="W12" s="116">
        <v>72274</v>
      </c>
      <c r="X12" s="116"/>
      <c r="Y12" s="116">
        <v>75984535</v>
      </c>
      <c r="Z12" s="116">
        <v>244304</v>
      </c>
      <c r="AA12" s="116">
        <v>0</v>
      </c>
      <c r="AB12" s="116">
        <v>10</v>
      </c>
      <c r="AC12" s="116">
        <v>10</v>
      </c>
      <c r="AD12" s="116">
        <v>14556</v>
      </c>
      <c r="AE12" s="116">
        <v>112097</v>
      </c>
      <c r="AF12" s="116">
        <v>0</v>
      </c>
      <c r="AG12" s="116">
        <f t="shared" si="2"/>
        <v>90187430</v>
      </c>
      <c r="AH12" s="116">
        <f t="shared" si="1"/>
        <v>90187430</v>
      </c>
      <c r="AI12" s="119"/>
      <c r="AJ12" s="118">
        <f t="shared" ref="AJ12:AJ69" si="3">+AH12-AE12-AD12</f>
        <v>90060777</v>
      </c>
    </row>
    <row r="13" spans="1:36" s="97" customFormat="1" ht="22.5" customHeight="1" x14ac:dyDescent="0.15">
      <c r="A13" s="113"/>
      <c r="B13" s="114" t="s">
        <v>44</v>
      </c>
      <c r="C13" s="99"/>
      <c r="D13" s="115" t="s">
        <v>2</v>
      </c>
      <c r="E13" s="99"/>
      <c r="F13" s="116">
        <f>SUM(F14,F17)</f>
        <v>33141997</v>
      </c>
      <c r="G13" s="116">
        <f t="shared" ref="G13:Z13" si="4">SUM(G14,G17)</f>
        <v>40105627</v>
      </c>
      <c r="H13" s="116">
        <f t="shared" ref="H13" si="5">SUM(H14,H17)</f>
        <v>20</v>
      </c>
      <c r="I13" s="116">
        <f t="shared" si="4"/>
        <v>210642290</v>
      </c>
      <c r="J13" s="116">
        <f t="shared" ref="J13" si="6">SUM(J14,J17)</f>
        <v>11054072</v>
      </c>
      <c r="K13" s="116">
        <f>SUM(K14,K17)</f>
        <v>1776751006</v>
      </c>
      <c r="L13" s="116">
        <f>SUM(L14,L17)</f>
        <v>15726520</v>
      </c>
      <c r="M13" s="116">
        <f>SUM(M14,M17)</f>
        <v>198448681</v>
      </c>
      <c r="N13" s="116">
        <f>SUM(N14,N17)</f>
        <v>0</v>
      </c>
      <c r="O13" s="116">
        <f t="shared" si="4"/>
        <v>119482000</v>
      </c>
      <c r="P13" s="116">
        <f t="shared" ref="P13" si="7">SUM(P14,P17)</f>
        <v>18302429</v>
      </c>
      <c r="Q13" s="116">
        <f t="shared" si="4"/>
        <v>133077138</v>
      </c>
      <c r="R13" s="116">
        <f t="shared" ref="R13" si="8">SUM(R14,R17)</f>
        <v>4083567</v>
      </c>
      <c r="S13" s="116">
        <f>SUM(S14,S17)</f>
        <v>19959841</v>
      </c>
      <c r="T13" s="116">
        <f>SUM(T14,T17)</f>
        <v>4455022</v>
      </c>
      <c r="U13" s="116">
        <f t="shared" si="4"/>
        <v>8133001</v>
      </c>
      <c r="V13" s="116">
        <f>SUM(V14,V17)</f>
        <v>247489692</v>
      </c>
      <c r="W13" s="116">
        <f>SUM(W14,W17)</f>
        <v>11591103</v>
      </c>
      <c r="X13" s="116">
        <f>SUM(X14,X17)</f>
        <v>338342069</v>
      </c>
      <c r="Y13" s="116">
        <f>SUM(Y14,Y17)</f>
        <v>201132607</v>
      </c>
      <c r="Z13" s="116">
        <f t="shared" si="4"/>
        <v>35882577</v>
      </c>
      <c r="AA13" s="116">
        <f t="shared" ref="AA13:AB13" si="9">SUM(AA14,AA17)</f>
        <v>3410266</v>
      </c>
      <c r="AB13" s="116">
        <f t="shared" si="9"/>
        <v>6050889</v>
      </c>
      <c r="AC13" s="116">
        <f t="shared" ref="AC13" si="10">SUM(AC14,AC17)</f>
        <v>6094457</v>
      </c>
      <c r="AD13" s="116">
        <f t="shared" ref="AD13" si="11">SUM(AD14,AD17)</f>
        <v>2291098</v>
      </c>
      <c r="AE13" s="116">
        <f>SUM(AE14,AE17)</f>
        <v>17646989</v>
      </c>
      <c r="AF13" s="116">
        <v>0</v>
      </c>
      <c r="AG13" s="116">
        <f t="shared" si="2"/>
        <v>3463294958</v>
      </c>
      <c r="AH13" s="116">
        <f t="shared" si="1"/>
        <v>3463294958</v>
      </c>
      <c r="AI13" s="119"/>
      <c r="AJ13" s="118">
        <f>+AH13-AE13-AD13</f>
        <v>3443356871</v>
      </c>
    </row>
    <row r="14" spans="1:36" s="97" customFormat="1" ht="22.5" customHeight="1" x14ac:dyDescent="0.15">
      <c r="A14" s="113"/>
      <c r="B14" s="114" t="s">
        <v>20</v>
      </c>
      <c r="C14" s="99"/>
      <c r="D14" s="115" t="s">
        <v>45</v>
      </c>
      <c r="E14" s="99"/>
      <c r="F14" s="116">
        <f>SUM(F15:F16)</f>
        <v>33141997</v>
      </c>
      <c r="G14" s="116">
        <f t="shared" ref="G14:Z14" si="12">SUM(G15:G16)</f>
        <v>40105627</v>
      </c>
      <c r="H14" s="116">
        <f t="shared" ref="H14" si="13">SUM(H15:H16)</f>
        <v>20</v>
      </c>
      <c r="I14" s="116">
        <f t="shared" si="12"/>
        <v>210642290</v>
      </c>
      <c r="J14" s="116">
        <f t="shared" ref="J14" si="14">SUM(J15:J16)</f>
        <v>11054072</v>
      </c>
      <c r="K14" s="116">
        <f>SUM(K15:K16)</f>
        <v>1776751006</v>
      </c>
      <c r="L14" s="116">
        <f>SUM(L15:L16)</f>
        <v>15726520</v>
      </c>
      <c r="M14" s="116">
        <f>SUM(M15:M16)</f>
        <v>198448681</v>
      </c>
      <c r="N14" s="116">
        <f>SUM(N15:N16)</f>
        <v>0</v>
      </c>
      <c r="O14" s="116">
        <f t="shared" si="12"/>
        <v>119482000</v>
      </c>
      <c r="P14" s="116">
        <f t="shared" ref="P14" si="15">SUM(P15:P16)</f>
        <v>18302429</v>
      </c>
      <c r="Q14" s="116">
        <f t="shared" si="12"/>
        <v>133077138</v>
      </c>
      <c r="R14" s="116">
        <f t="shared" ref="R14" si="16">SUM(R15:R16)</f>
        <v>4083567</v>
      </c>
      <c r="S14" s="116">
        <f>SUM(S15:S16)</f>
        <v>19959841</v>
      </c>
      <c r="T14" s="116">
        <f>SUM(T15:T16)</f>
        <v>4455022</v>
      </c>
      <c r="U14" s="116">
        <f t="shared" si="12"/>
        <v>8133001</v>
      </c>
      <c r="V14" s="116">
        <f t="shared" si="12"/>
        <v>244626547</v>
      </c>
      <c r="W14" s="116">
        <f>SUM(W15:W16)</f>
        <v>11591103</v>
      </c>
      <c r="X14" s="116">
        <f>SUM(X15:X16)</f>
        <v>338342069</v>
      </c>
      <c r="Y14" s="116">
        <f>SUM(Y15:Y16)</f>
        <v>201132607</v>
      </c>
      <c r="Z14" s="116">
        <f t="shared" si="12"/>
        <v>35882577</v>
      </c>
      <c r="AA14" s="116">
        <f t="shared" ref="AA14:AB14" si="17">SUM(AA15:AA16)</f>
        <v>3410266</v>
      </c>
      <c r="AB14" s="116">
        <f t="shared" si="17"/>
        <v>6050889</v>
      </c>
      <c r="AC14" s="116">
        <f t="shared" ref="AC14" si="18">SUM(AC15:AC16)</f>
        <v>6094457</v>
      </c>
      <c r="AD14" s="116">
        <f t="shared" ref="AD14" si="19">SUM(AD15:AD16)</f>
        <v>2291098</v>
      </c>
      <c r="AE14" s="116">
        <f>SUM(AE15:AE16)</f>
        <v>17646989</v>
      </c>
      <c r="AF14" s="116">
        <v>0</v>
      </c>
      <c r="AG14" s="116">
        <f t="shared" si="2"/>
        <v>3460431813</v>
      </c>
      <c r="AH14" s="116">
        <f t="shared" si="1"/>
        <v>3460431813</v>
      </c>
      <c r="AI14" s="119"/>
      <c r="AJ14" s="118">
        <f t="shared" si="3"/>
        <v>3440493726</v>
      </c>
    </row>
    <row r="15" spans="1:36" s="97" customFormat="1" ht="22.5" customHeight="1" x14ac:dyDescent="0.15">
      <c r="A15" s="113"/>
      <c r="B15" s="114"/>
      <c r="C15" s="99"/>
      <c r="D15" s="115" t="s">
        <v>3</v>
      </c>
      <c r="E15" s="99"/>
      <c r="F15" s="116">
        <v>21953752</v>
      </c>
      <c r="G15" s="116">
        <v>14838750</v>
      </c>
      <c r="H15" s="116"/>
      <c r="I15" s="116">
        <v>23506435</v>
      </c>
      <c r="J15" s="116"/>
      <c r="K15" s="116">
        <v>98869724</v>
      </c>
      <c r="L15" s="116">
        <v>8374191</v>
      </c>
      <c r="M15" s="116">
        <v>40643673</v>
      </c>
      <c r="N15" s="116"/>
      <c r="O15" s="116">
        <v>11261082</v>
      </c>
      <c r="P15" s="116">
        <v>443752</v>
      </c>
      <c r="Q15" s="116">
        <v>8630497</v>
      </c>
      <c r="R15" s="116">
        <v>874198</v>
      </c>
      <c r="S15" s="116">
        <v>7785461</v>
      </c>
      <c r="T15" s="116">
        <v>4185843</v>
      </c>
      <c r="U15" s="116">
        <v>6494499</v>
      </c>
      <c r="V15" s="116">
        <v>15742169</v>
      </c>
      <c r="W15" s="116">
        <v>10799793</v>
      </c>
      <c r="X15" s="116">
        <v>421756</v>
      </c>
      <c r="Y15" s="116">
        <v>17810256</v>
      </c>
      <c r="Z15" s="116">
        <v>16693178</v>
      </c>
      <c r="AA15" s="116"/>
      <c r="AB15" s="116">
        <v>2464760</v>
      </c>
      <c r="AC15" s="116">
        <v>5713855</v>
      </c>
      <c r="AD15" s="116">
        <v>2291098</v>
      </c>
      <c r="AE15" s="116">
        <v>11441327</v>
      </c>
      <c r="AF15" s="116">
        <v>0</v>
      </c>
      <c r="AG15" s="116">
        <f t="shared" si="2"/>
        <v>331240049</v>
      </c>
      <c r="AH15" s="116">
        <f t="shared" si="1"/>
        <v>331240049</v>
      </c>
      <c r="AI15" s="119"/>
      <c r="AJ15" s="118">
        <f t="shared" si="3"/>
        <v>317507624</v>
      </c>
    </row>
    <row r="16" spans="1:36" s="97" customFormat="1" ht="22.5" customHeight="1" x14ac:dyDescent="0.15">
      <c r="A16" s="113"/>
      <c r="B16" s="114"/>
      <c r="C16" s="99"/>
      <c r="D16" s="115" t="s">
        <v>48</v>
      </c>
      <c r="E16" s="99"/>
      <c r="F16" s="116">
        <v>11188245</v>
      </c>
      <c r="G16" s="116">
        <v>25266877</v>
      </c>
      <c r="H16" s="116">
        <v>20</v>
      </c>
      <c r="I16" s="116">
        <v>187135855</v>
      </c>
      <c r="J16" s="116">
        <v>11054072</v>
      </c>
      <c r="K16" s="116">
        <v>1677881282</v>
      </c>
      <c r="L16" s="116">
        <v>7352329</v>
      </c>
      <c r="M16" s="116">
        <v>157805008</v>
      </c>
      <c r="N16" s="116"/>
      <c r="O16" s="116">
        <v>108220918</v>
      </c>
      <c r="P16" s="116">
        <v>17858677</v>
      </c>
      <c r="Q16" s="116">
        <v>124446641</v>
      </c>
      <c r="R16" s="116">
        <v>3209369</v>
      </c>
      <c r="S16" s="116">
        <v>12174380</v>
      </c>
      <c r="T16" s="116">
        <v>269179</v>
      </c>
      <c r="U16" s="116">
        <v>1638502</v>
      </c>
      <c r="V16" s="116">
        <v>228884378</v>
      </c>
      <c r="W16" s="116">
        <v>791310</v>
      </c>
      <c r="X16" s="116">
        <f>337921483-1170</f>
        <v>337920313</v>
      </c>
      <c r="Y16" s="116">
        <v>183322351</v>
      </c>
      <c r="Z16" s="116">
        <v>19189399</v>
      </c>
      <c r="AA16" s="116">
        <v>3410266</v>
      </c>
      <c r="AB16" s="116">
        <v>3586129</v>
      </c>
      <c r="AC16" s="116">
        <v>380602</v>
      </c>
      <c r="AD16" s="116"/>
      <c r="AE16" s="116">
        <v>6205662</v>
      </c>
      <c r="AF16" s="116">
        <v>0</v>
      </c>
      <c r="AG16" s="116">
        <f t="shared" si="2"/>
        <v>3129191764</v>
      </c>
      <c r="AH16" s="116">
        <f t="shared" si="1"/>
        <v>3129191764</v>
      </c>
      <c r="AI16" s="119"/>
      <c r="AJ16" s="118">
        <f t="shared" si="3"/>
        <v>3122986102</v>
      </c>
    </row>
    <row r="17" spans="1:36" s="97" customFormat="1" ht="22.5" customHeight="1" x14ac:dyDescent="0.15">
      <c r="A17" s="113"/>
      <c r="B17" s="114" t="s">
        <v>31</v>
      </c>
      <c r="C17" s="99"/>
      <c r="D17" s="115" t="s">
        <v>46</v>
      </c>
      <c r="E17" s="99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>
        <v>2863145</v>
      </c>
      <c r="W17" s="116"/>
      <c r="X17" s="116"/>
      <c r="Y17" s="116"/>
      <c r="Z17" s="116"/>
      <c r="AA17" s="116"/>
      <c r="AB17" s="116"/>
      <c r="AC17" s="116"/>
      <c r="AD17" s="116"/>
      <c r="AE17" s="116"/>
      <c r="AF17" s="116">
        <v>0</v>
      </c>
      <c r="AG17" s="116">
        <f t="shared" si="2"/>
        <v>2863145</v>
      </c>
      <c r="AH17" s="116">
        <f t="shared" si="1"/>
        <v>2863145</v>
      </c>
      <c r="AI17" s="119"/>
      <c r="AJ17" s="118">
        <f t="shared" si="3"/>
        <v>2863145</v>
      </c>
    </row>
    <row r="18" spans="1:36" s="97" customFormat="1" ht="22.5" customHeight="1" x14ac:dyDescent="0.15">
      <c r="A18" s="113"/>
      <c r="B18" s="114" t="s">
        <v>4</v>
      </c>
      <c r="C18" s="99"/>
      <c r="D18" s="115" t="s">
        <v>27</v>
      </c>
      <c r="E18" s="99"/>
      <c r="F18" s="116">
        <v>20</v>
      </c>
      <c r="G18" s="116"/>
      <c r="H18" s="116"/>
      <c r="I18" s="116">
        <v>2578</v>
      </c>
      <c r="J18" s="116"/>
      <c r="K18" s="116"/>
      <c r="L18" s="116"/>
      <c r="M18" s="116">
        <v>394048</v>
      </c>
      <c r="N18" s="116"/>
      <c r="O18" s="116"/>
      <c r="P18" s="116"/>
      <c r="Q18" s="116"/>
      <c r="R18" s="116"/>
      <c r="S18" s="116"/>
      <c r="T18" s="116"/>
      <c r="U18" s="116">
        <v>1753</v>
      </c>
      <c r="V18" s="116">
        <v>2062</v>
      </c>
      <c r="W18" s="116"/>
      <c r="X18" s="116"/>
      <c r="Y18" s="116"/>
      <c r="Z18" s="116">
        <v>12372</v>
      </c>
      <c r="AA18" s="116"/>
      <c r="AB18" s="116"/>
      <c r="AC18" s="116"/>
      <c r="AD18" s="116"/>
      <c r="AE18" s="116">
        <v>7217</v>
      </c>
      <c r="AF18" s="116">
        <v>0</v>
      </c>
      <c r="AG18" s="116">
        <f t="shared" si="2"/>
        <v>420050</v>
      </c>
      <c r="AH18" s="116">
        <f t="shared" si="1"/>
        <v>420050</v>
      </c>
      <c r="AI18" s="119"/>
      <c r="AJ18" s="118">
        <f t="shared" si="3"/>
        <v>412833</v>
      </c>
    </row>
    <row r="19" spans="1:36" s="97" customFormat="1" ht="22.5" customHeight="1" x14ac:dyDescent="0.15">
      <c r="A19" s="113"/>
      <c r="B19" s="114" t="s">
        <v>59</v>
      </c>
      <c r="C19" s="99"/>
      <c r="D19" s="115" t="s">
        <v>28</v>
      </c>
      <c r="E19" s="99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>
        <v>0</v>
      </c>
      <c r="AG19" s="116">
        <f t="shared" si="2"/>
        <v>0</v>
      </c>
      <c r="AH19" s="116">
        <f t="shared" si="1"/>
        <v>0</v>
      </c>
      <c r="AI19" s="119"/>
      <c r="AJ19" s="118">
        <f t="shared" si="3"/>
        <v>0</v>
      </c>
    </row>
    <row r="20" spans="1:36" s="97" customFormat="1" ht="22.5" customHeight="1" x14ac:dyDescent="0.15">
      <c r="A20" s="113"/>
      <c r="B20" s="114" t="s">
        <v>60</v>
      </c>
      <c r="C20" s="99"/>
      <c r="D20" s="115" t="s">
        <v>29</v>
      </c>
      <c r="E20" s="99"/>
      <c r="F20" s="116">
        <v>10</v>
      </c>
      <c r="G20" s="116">
        <v>10</v>
      </c>
      <c r="H20" s="116"/>
      <c r="I20" s="116">
        <v>10</v>
      </c>
      <c r="J20" s="116"/>
      <c r="K20" s="116">
        <v>474270</v>
      </c>
      <c r="L20" s="116">
        <v>10</v>
      </c>
      <c r="M20" s="116">
        <v>10</v>
      </c>
      <c r="N20" s="116"/>
      <c r="O20" s="116">
        <v>65323</v>
      </c>
      <c r="P20" s="116">
        <v>0</v>
      </c>
      <c r="Q20" s="116">
        <v>10</v>
      </c>
      <c r="R20" s="116">
        <v>10</v>
      </c>
      <c r="S20" s="116">
        <v>10</v>
      </c>
      <c r="T20" s="116">
        <v>10</v>
      </c>
      <c r="U20" s="116">
        <v>10</v>
      </c>
      <c r="V20" s="116">
        <v>10</v>
      </c>
      <c r="W20" s="116">
        <v>10</v>
      </c>
      <c r="X20" s="116"/>
      <c r="Y20" s="116">
        <v>10</v>
      </c>
      <c r="Z20" s="116">
        <v>10</v>
      </c>
      <c r="AA20" s="116">
        <v>0</v>
      </c>
      <c r="AB20" s="116">
        <v>10</v>
      </c>
      <c r="AC20" s="116"/>
      <c r="AD20" s="116">
        <f>41240+40183</f>
        <v>81423</v>
      </c>
      <c r="AE20" s="116">
        <v>10</v>
      </c>
      <c r="AF20" s="116">
        <v>0</v>
      </c>
      <c r="AG20" s="116">
        <f t="shared" si="2"/>
        <v>621176</v>
      </c>
      <c r="AH20" s="116">
        <f t="shared" si="1"/>
        <v>621176</v>
      </c>
      <c r="AI20" s="119"/>
      <c r="AJ20" s="118">
        <f t="shared" si="3"/>
        <v>539743</v>
      </c>
    </row>
    <row r="21" spans="1:36" s="97" customFormat="1" ht="22.5" customHeight="1" x14ac:dyDescent="0.15">
      <c r="A21" s="113"/>
      <c r="B21" s="120" t="s">
        <v>61</v>
      </c>
      <c r="C21" s="121"/>
      <c r="D21" s="122" t="s">
        <v>51</v>
      </c>
      <c r="E21" s="121"/>
      <c r="F21" s="123">
        <f>+F22+F23</f>
        <v>0</v>
      </c>
      <c r="G21" s="123">
        <f t="shared" ref="G21:AF21" si="20">+G22+G23</f>
        <v>6572238</v>
      </c>
      <c r="H21" s="124">
        <f t="shared" ref="H21" si="21">+H22+H23</f>
        <v>32392256</v>
      </c>
      <c r="I21" s="123">
        <f t="shared" si="20"/>
        <v>12593390</v>
      </c>
      <c r="J21" s="123">
        <f t="shared" ref="J21" si="22">+J22+J23</f>
        <v>0</v>
      </c>
      <c r="K21" s="123">
        <f t="shared" si="20"/>
        <v>217907246</v>
      </c>
      <c r="L21" s="123">
        <f t="shared" ref="L21:N21" si="23">+L22+L23</f>
        <v>0</v>
      </c>
      <c r="M21" s="123">
        <f t="shared" si="23"/>
        <v>0</v>
      </c>
      <c r="N21" s="124">
        <f t="shared" si="23"/>
        <v>1000</v>
      </c>
      <c r="O21" s="123">
        <f t="shared" si="20"/>
        <v>6714226</v>
      </c>
      <c r="P21" s="123">
        <f t="shared" ref="P21" si="24">+P22+P23</f>
        <v>0</v>
      </c>
      <c r="Q21" s="123">
        <f t="shared" si="20"/>
        <v>3851000</v>
      </c>
      <c r="R21" s="123">
        <f t="shared" ref="R21" si="25">+R22+R23</f>
        <v>0</v>
      </c>
      <c r="S21" s="123">
        <f>+S22+S23</f>
        <v>0</v>
      </c>
      <c r="T21" s="123">
        <f>+T22+T23</f>
        <v>0</v>
      </c>
      <c r="U21" s="123">
        <f t="shared" si="20"/>
        <v>0</v>
      </c>
      <c r="V21" s="123">
        <f t="shared" si="20"/>
        <v>62071231</v>
      </c>
      <c r="W21" s="123">
        <f>+W22+W23</f>
        <v>0</v>
      </c>
      <c r="X21" s="123">
        <f t="shared" si="20"/>
        <v>0</v>
      </c>
      <c r="Y21" s="123">
        <f t="shared" si="20"/>
        <v>680754094</v>
      </c>
      <c r="Z21" s="123">
        <f t="shared" si="20"/>
        <v>0</v>
      </c>
      <c r="AA21" s="123">
        <f t="shared" ref="AA21:AB21" si="26">+AA22+AA23</f>
        <v>0</v>
      </c>
      <c r="AB21" s="123">
        <f t="shared" si="26"/>
        <v>0</v>
      </c>
      <c r="AC21" s="123">
        <f t="shared" ref="AC21" si="27">+AC22+AC23</f>
        <v>0</v>
      </c>
      <c r="AD21" s="123">
        <f t="shared" si="20"/>
        <v>0</v>
      </c>
      <c r="AE21" s="123">
        <f t="shared" si="20"/>
        <v>0</v>
      </c>
      <c r="AF21" s="123">
        <f t="shared" si="20"/>
        <v>309709331</v>
      </c>
      <c r="AG21" s="123">
        <f t="shared" si="2"/>
        <v>713147350</v>
      </c>
      <c r="AH21" s="123">
        <f t="shared" si="1"/>
        <v>1022856681</v>
      </c>
      <c r="AI21" s="119"/>
      <c r="AJ21" s="118">
        <f t="shared" si="3"/>
        <v>1022856681</v>
      </c>
    </row>
    <row r="22" spans="1:36" s="97" customFormat="1" ht="22.5" customHeight="1" x14ac:dyDescent="0.15">
      <c r="A22" s="113"/>
      <c r="B22" s="125" t="s">
        <v>20</v>
      </c>
      <c r="C22" s="99"/>
      <c r="D22" s="115" t="s">
        <v>92</v>
      </c>
      <c r="E22" s="99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>
        <v>8907840</v>
      </c>
      <c r="Z22" s="116"/>
      <c r="AA22" s="116"/>
      <c r="AB22" s="116"/>
      <c r="AC22" s="116"/>
      <c r="AD22" s="116"/>
      <c r="AE22" s="116"/>
      <c r="AF22" s="116">
        <v>0</v>
      </c>
      <c r="AG22" s="116">
        <f t="shared" si="2"/>
        <v>8907840</v>
      </c>
      <c r="AH22" s="116">
        <f t="shared" si="1"/>
        <v>8907840</v>
      </c>
      <c r="AI22" s="119"/>
      <c r="AJ22" s="118"/>
    </row>
    <row r="23" spans="1:36" s="97" customFormat="1" ht="22.5" customHeight="1" x14ac:dyDescent="0.15">
      <c r="A23" s="113"/>
      <c r="B23" s="125" t="s">
        <v>39</v>
      </c>
      <c r="C23" s="99"/>
      <c r="D23" s="115" t="s">
        <v>93</v>
      </c>
      <c r="E23" s="99"/>
      <c r="F23" s="116">
        <f t="shared" ref="F23:M23" si="28">+SUM(F24:F33)</f>
        <v>0</v>
      </c>
      <c r="G23" s="116">
        <f t="shared" si="28"/>
        <v>6572238</v>
      </c>
      <c r="H23" s="116">
        <f t="shared" si="28"/>
        <v>32392256</v>
      </c>
      <c r="I23" s="116">
        <f t="shared" si="28"/>
        <v>12593390</v>
      </c>
      <c r="J23" s="116">
        <f t="shared" si="28"/>
        <v>0</v>
      </c>
      <c r="K23" s="116">
        <f t="shared" si="28"/>
        <v>217907246</v>
      </c>
      <c r="L23" s="116">
        <f t="shared" si="28"/>
        <v>0</v>
      </c>
      <c r="M23" s="116">
        <f t="shared" si="28"/>
        <v>0</v>
      </c>
      <c r="N23" s="116">
        <f>+SUM(N24:N34)</f>
        <v>1000</v>
      </c>
      <c r="O23" s="116">
        <f t="shared" ref="O23:AF23" si="29">+SUM(O24:O33)</f>
        <v>6714226</v>
      </c>
      <c r="P23" s="116">
        <f t="shared" si="29"/>
        <v>0</v>
      </c>
      <c r="Q23" s="116">
        <f t="shared" si="29"/>
        <v>3851000</v>
      </c>
      <c r="R23" s="116">
        <f t="shared" si="29"/>
        <v>0</v>
      </c>
      <c r="S23" s="116">
        <f t="shared" si="29"/>
        <v>0</v>
      </c>
      <c r="T23" s="116">
        <f t="shared" si="29"/>
        <v>0</v>
      </c>
      <c r="U23" s="116">
        <f t="shared" si="29"/>
        <v>0</v>
      </c>
      <c r="V23" s="116">
        <f t="shared" si="29"/>
        <v>62071231</v>
      </c>
      <c r="W23" s="116">
        <f t="shared" si="29"/>
        <v>0</v>
      </c>
      <c r="X23" s="116">
        <f t="shared" si="29"/>
        <v>0</v>
      </c>
      <c r="Y23" s="116">
        <f t="shared" si="29"/>
        <v>671846254</v>
      </c>
      <c r="Z23" s="116">
        <f t="shared" si="29"/>
        <v>0</v>
      </c>
      <c r="AA23" s="116">
        <f t="shared" si="29"/>
        <v>0</v>
      </c>
      <c r="AB23" s="116">
        <f t="shared" si="29"/>
        <v>0</v>
      </c>
      <c r="AC23" s="116">
        <f t="shared" si="29"/>
        <v>0</v>
      </c>
      <c r="AD23" s="116">
        <f t="shared" si="29"/>
        <v>0</v>
      </c>
      <c r="AE23" s="116">
        <f t="shared" si="29"/>
        <v>0</v>
      </c>
      <c r="AF23" s="116">
        <f t="shared" si="29"/>
        <v>309709331</v>
      </c>
      <c r="AG23" s="116">
        <f t="shared" si="2"/>
        <v>704239510</v>
      </c>
      <c r="AH23" s="116">
        <f t="shared" si="1"/>
        <v>1013948841</v>
      </c>
      <c r="AI23" s="119"/>
      <c r="AJ23" s="118"/>
    </row>
    <row r="24" spans="1:36" s="97" customFormat="1" ht="22.5" customHeight="1" x14ac:dyDescent="0.15">
      <c r="A24" s="113"/>
      <c r="B24" s="125"/>
      <c r="C24" s="99"/>
      <c r="D24" s="115" t="s">
        <v>96</v>
      </c>
      <c r="E24" s="99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>
        <v>551482891</v>
      </c>
      <c r="Z24" s="116"/>
      <c r="AA24" s="116"/>
      <c r="AB24" s="116"/>
      <c r="AC24" s="116"/>
      <c r="AD24" s="116"/>
      <c r="AE24" s="116"/>
      <c r="AF24" s="116">
        <v>0</v>
      </c>
      <c r="AG24" s="116">
        <f t="shared" si="2"/>
        <v>551482891</v>
      </c>
      <c r="AH24" s="116">
        <f t="shared" ref="AH24:AH43" si="30">SUM(F24:AE24)</f>
        <v>551482891</v>
      </c>
      <c r="AI24" s="119"/>
      <c r="AJ24" s="118"/>
    </row>
    <row r="25" spans="1:36" s="97" customFormat="1" ht="22.5" customHeight="1" x14ac:dyDescent="0.15">
      <c r="A25" s="113"/>
      <c r="B25" s="125"/>
      <c r="C25" s="99"/>
      <c r="D25" s="115" t="s">
        <v>97</v>
      </c>
      <c r="E25" s="99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>
        <v>104596558</v>
      </c>
      <c r="Z25" s="116"/>
      <c r="AA25" s="116"/>
      <c r="AB25" s="116"/>
      <c r="AC25" s="116"/>
      <c r="AD25" s="116"/>
      <c r="AE25" s="116"/>
      <c r="AF25" s="116">
        <v>0</v>
      </c>
      <c r="AG25" s="116">
        <f t="shared" si="2"/>
        <v>104596558</v>
      </c>
      <c r="AH25" s="116">
        <f t="shared" si="30"/>
        <v>104596558</v>
      </c>
      <c r="AI25" s="119"/>
      <c r="AJ25" s="118"/>
    </row>
    <row r="26" spans="1:36" s="97" customFormat="1" ht="37.5" customHeight="1" x14ac:dyDescent="0.15">
      <c r="A26" s="113"/>
      <c r="B26" s="125"/>
      <c r="C26" s="99"/>
      <c r="D26" s="115" t="s">
        <v>138</v>
      </c>
      <c r="E26" s="99"/>
      <c r="F26" s="116"/>
      <c r="G26" s="116"/>
      <c r="H26" s="116">
        <v>12392256</v>
      </c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>
        <v>0</v>
      </c>
      <c r="AG26" s="116">
        <f t="shared" ref="AG26" si="31">+AH26-AF26</f>
        <v>12392256</v>
      </c>
      <c r="AH26" s="116">
        <f t="shared" ref="AH26" si="32">SUM(F26:AE26)</f>
        <v>12392256</v>
      </c>
      <c r="AI26" s="119"/>
      <c r="AJ26" s="118"/>
    </row>
    <row r="27" spans="1:36" s="97" customFormat="1" ht="22.5" customHeight="1" x14ac:dyDescent="0.15">
      <c r="A27" s="113"/>
      <c r="B27" s="125"/>
      <c r="C27" s="99"/>
      <c r="D27" s="115" t="s">
        <v>98</v>
      </c>
      <c r="E27" s="99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>
        <v>15766805</v>
      </c>
      <c r="Z27" s="116"/>
      <c r="AA27" s="116"/>
      <c r="AB27" s="116"/>
      <c r="AC27" s="116"/>
      <c r="AD27" s="116"/>
      <c r="AE27" s="116"/>
      <c r="AF27" s="116">
        <v>0</v>
      </c>
      <c r="AG27" s="116">
        <f t="shared" si="2"/>
        <v>15766805</v>
      </c>
      <c r="AH27" s="116">
        <f t="shared" si="30"/>
        <v>15766805</v>
      </c>
      <c r="AI27" s="119"/>
      <c r="AJ27" s="118"/>
    </row>
    <row r="28" spans="1:36" s="97" customFormat="1" ht="22.5" customHeight="1" x14ac:dyDescent="0.15">
      <c r="A28" s="113"/>
      <c r="B28" s="125"/>
      <c r="C28" s="99"/>
      <c r="D28" s="115" t="s">
        <v>99</v>
      </c>
      <c r="E28" s="99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>
        <v>0</v>
      </c>
      <c r="AG28" s="116">
        <f t="shared" si="2"/>
        <v>0</v>
      </c>
      <c r="AH28" s="116">
        <f t="shared" si="30"/>
        <v>0</v>
      </c>
      <c r="AI28" s="119"/>
      <c r="AJ28" s="118"/>
    </row>
    <row r="29" spans="1:36" s="97" customFormat="1" ht="22.5" customHeight="1" x14ac:dyDescent="0.15">
      <c r="A29" s="113"/>
      <c r="B29" s="125"/>
      <c r="C29" s="99"/>
      <c r="D29" s="115" t="s">
        <v>100</v>
      </c>
      <c r="E29" s="99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>
        <f>+SUM(G29:AE29)</f>
        <v>0</v>
      </c>
      <c r="AG29" s="116">
        <f t="shared" si="2"/>
        <v>0</v>
      </c>
      <c r="AH29" s="116">
        <f t="shared" si="30"/>
        <v>0</v>
      </c>
      <c r="AI29" s="119"/>
      <c r="AJ29" s="118"/>
    </row>
    <row r="30" spans="1:36" s="97" customFormat="1" ht="40.5" customHeight="1" x14ac:dyDescent="0.15">
      <c r="A30" s="113"/>
      <c r="B30" s="125"/>
      <c r="C30" s="99"/>
      <c r="D30" s="115" t="s">
        <v>123</v>
      </c>
      <c r="E30" s="99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>
        <v>0</v>
      </c>
      <c r="AG30" s="116">
        <f t="shared" ref="AG30" si="33">+AH30-AF30</f>
        <v>0</v>
      </c>
      <c r="AH30" s="116">
        <f t="shared" si="30"/>
        <v>0</v>
      </c>
      <c r="AI30" s="119"/>
      <c r="AJ30" s="118"/>
    </row>
    <row r="31" spans="1:36" s="97" customFormat="1" ht="47.25" customHeight="1" x14ac:dyDescent="0.15">
      <c r="A31" s="113"/>
      <c r="B31" s="125"/>
      <c r="C31" s="99"/>
      <c r="D31" s="115" t="s">
        <v>139</v>
      </c>
      <c r="E31" s="99"/>
      <c r="F31" s="116"/>
      <c r="G31" s="116"/>
      <c r="H31" s="116">
        <f>11344164+8655836</f>
        <v>20000000</v>
      </c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>
        <v>0</v>
      </c>
      <c r="AG31" s="116">
        <f t="shared" ref="AG31" si="34">+AH31-AF31</f>
        <v>20000000</v>
      </c>
      <c r="AH31" s="116">
        <f t="shared" ref="AH31" si="35">SUM(F31:AE31)</f>
        <v>20000000</v>
      </c>
      <c r="AI31" s="119"/>
      <c r="AJ31" s="118"/>
    </row>
    <row r="32" spans="1:36" s="97" customFormat="1" ht="44.25" customHeight="1" x14ac:dyDescent="0.15">
      <c r="A32" s="113"/>
      <c r="B32" s="125"/>
      <c r="C32" s="99"/>
      <c r="D32" s="115" t="s">
        <v>101</v>
      </c>
      <c r="E32" s="99"/>
      <c r="F32" s="116"/>
      <c r="G32" s="116">
        <v>6572238</v>
      </c>
      <c r="H32" s="116"/>
      <c r="I32" s="116">
        <v>12593390</v>
      </c>
      <c r="J32" s="116"/>
      <c r="K32" s="116">
        <v>217907246</v>
      </c>
      <c r="L32" s="116"/>
      <c r="M32" s="116"/>
      <c r="N32" s="116"/>
      <c r="O32" s="116">
        <v>6714226</v>
      </c>
      <c r="P32" s="116"/>
      <c r="Q32" s="116">
        <v>3851000</v>
      </c>
      <c r="R32" s="116"/>
      <c r="S32" s="116"/>
      <c r="T32" s="116"/>
      <c r="U32" s="116"/>
      <c r="V32" s="116">
        <v>62071231</v>
      </c>
      <c r="W32" s="116"/>
      <c r="X32" s="116"/>
      <c r="Y32" s="116"/>
      <c r="Z32" s="116"/>
      <c r="AA32" s="116"/>
      <c r="AB32" s="116"/>
      <c r="AC32" s="116"/>
      <c r="AD32" s="116"/>
      <c r="AE32" s="116"/>
      <c r="AF32" s="116">
        <f>+SUM(G32:AE32)</f>
        <v>309709331</v>
      </c>
      <c r="AG32" s="116">
        <f t="shared" si="2"/>
        <v>0</v>
      </c>
      <c r="AH32" s="116">
        <f>SUM(F32:AE32)</f>
        <v>309709331</v>
      </c>
      <c r="AI32" s="119"/>
      <c r="AJ32" s="118"/>
    </row>
    <row r="33" spans="1:36" s="97" customFormat="1" ht="40.5" customHeight="1" x14ac:dyDescent="0.15">
      <c r="A33" s="113"/>
      <c r="B33" s="125"/>
      <c r="C33" s="99"/>
      <c r="D33" s="115" t="s">
        <v>102</v>
      </c>
      <c r="E33" s="99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>
        <f>+SUM(G33:AE33)</f>
        <v>0</v>
      </c>
      <c r="AG33" s="116">
        <f t="shared" si="2"/>
        <v>0</v>
      </c>
      <c r="AH33" s="116">
        <f>SUM(F33:AE33)</f>
        <v>0</v>
      </c>
      <c r="AI33" s="119"/>
      <c r="AJ33" s="118"/>
    </row>
    <row r="34" spans="1:36" s="97" customFormat="1" ht="22.5" customHeight="1" x14ac:dyDescent="0.15">
      <c r="A34" s="113"/>
      <c r="B34" s="125"/>
      <c r="C34" s="99"/>
      <c r="D34" s="115" t="s">
        <v>149</v>
      </c>
      <c r="E34" s="99"/>
      <c r="F34" s="116"/>
      <c r="G34" s="116"/>
      <c r="H34" s="116"/>
      <c r="I34" s="116"/>
      <c r="J34" s="116"/>
      <c r="K34" s="116"/>
      <c r="L34" s="116"/>
      <c r="M34" s="116"/>
      <c r="N34" s="116">
        <v>1000</v>
      </c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9"/>
      <c r="AJ34" s="118"/>
    </row>
    <row r="35" spans="1:36" s="97" customFormat="1" ht="22.5" customHeight="1" x14ac:dyDescent="0.15">
      <c r="A35" s="113"/>
      <c r="B35" s="114">
        <v>14</v>
      </c>
      <c r="C35" s="99"/>
      <c r="D35" s="115" t="s">
        <v>82</v>
      </c>
      <c r="E35" s="99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>
        <v>0</v>
      </c>
      <c r="AG35" s="116">
        <f t="shared" ref="AG35:AG69" si="36">+AH35-AF35</f>
        <v>0</v>
      </c>
      <c r="AH35" s="116">
        <f t="shared" si="30"/>
        <v>0</v>
      </c>
      <c r="AI35" s="119"/>
      <c r="AJ35" s="118">
        <f t="shared" si="3"/>
        <v>0</v>
      </c>
    </row>
    <row r="36" spans="1:36" s="97" customFormat="1" ht="22.5" customHeight="1" x14ac:dyDescent="0.15">
      <c r="A36" s="113"/>
      <c r="B36" s="114" t="s">
        <v>62</v>
      </c>
      <c r="C36" s="99"/>
      <c r="D36" s="115" t="s">
        <v>5</v>
      </c>
      <c r="E36" s="99"/>
      <c r="F36" s="116">
        <v>10</v>
      </c>
      <c r="G36" s="116">
        <v>10</v>
      </c>
      <c r="H36" s="116"/>
      <c r="I36" s="116">
        <v>10</v>
      </c>
      <c r="J36" s="116">
        <v>10</v>
      </c>
      <c r="K36" s="116">
        <v>10</v>
      </c>
      <c r="L36" s="116">
        <v>10</v>
      </c>
      <c r="M36" s="116">
        <v>10</v>
      </c>
      <c r="N36" s="116"/>
      <c r="O36" s="116">
        <v>10</v>
      </c>
      <c r="P36" s="116">
        <v>10</v>
      </c>
      <c r="Q36" s="116">
        <v>10</v>
      </c>
      <c r="R36" s="116">
        <v>10</v>
      </c>
      <c r="S36" s="116">
        <v>10</v>
      </c>
      <c r="T36" s="116">
        <v>10</v>
      </c>
      <c r="U36" s="116">
        <v>10</v>
      </c>
      <c r="V36" s="116">
        <v>10</v>
      </c>
      <c r="W36" s="116">
        <v>10</v>
      </c>
      <c r="X36" s="116">
        <v>10</v>
      </c>
      <c r="Y36" s="116">
        <v>10</v>
      </c>
      <c r="Z36" s="116">
        <v>10</v>
      </c>
      <c r="AA36" s="116">
        <v>10</v>
      </c>
      <c r="AB36" s="116">
        <v>10</v>
      </c>
      <c r="AC36" s="116"/>
      <c r="AD36" s="116">
        <f>10+91905</f>
        <v>91915</v>
      </c>
      <c r="AE36" s="116">
        <v>10</v>
      </c>
      <c r="AF36" s="116">
        <v>0</v>
      </c>
      <c r="AG36" s="116">
        <f t="shared" si="36"/>
        <v>92135</v>
      </c>
      <c r="AH36" s="116">
        <f t="shared" si="30"/>
        <v>92135</v>
      </c>
      <c r="AI36" s="119"/>
      <c r="AJ36" s="118">
        <f t="shared" si="3"/>
        <v>210</v>
      </c>
    </row>
    <row r="37" spans="1:36" s="112" customFormat="1" ht="24.95" customHeight="1" x14ac:dyDescent="0.15">
      <c r="A37" s="104"/>
      <c r="B37" s="126"/>
      <c r="C37" s="106"/>
      <c r="D37" s="107" t="s">
        <v>6</v>
      </c>
      <c r="E37" s="108"/>
      <c r="F37" s="109">
        <f>SUM(F38,F39,F40,F41,F47,F48,F49,F58,F59,F63,F64,F68,F69)</f>
        <v>33997624</v>
      </c>
      <c r="G37" s="109">
        <f t="shared" ref="G37:AE37" si="37">SUM(G38,G39,G40,G41,G47,G48,G49,G58,G59,G63,G64,G68,G69)</f>
        <v>46969057</v>
      </c>
      <c r="H37" s="109">
        <f t="shared" ref="H37" si="38">SUM(H38,H39,H40,H41,H47,H48,H49,H58,H59,H63,H64,H68,H69)</f>
        <v>32392276</v>
      </c>
      <c r="I37" s="109">
        <f t="shared" si="37"/>
        <v>223598220</v>
      </c>
      <c r="J37" s="109">
        <f t="shared" ref="J37" si="39">SUM(J38,J39,J40,J41,J47,J48,J49,J58,J59,J63,J64,J68,J69)</f>
        <v>11054082</v>
      </c>
      <c r="K37" s="109">
        <f t="shared" si="37"/>
        <v>2016248339</v>
      </c>
      <c r="L37" s="109">
        <f t="shared" ref="L37:N37" si="40">SUM(L38,L39,L40,L41,L47,L48,L49,L58,L59,L63,L64,L68,L69)</f>
        <v>15726560</v>
      </c>
      <c r="M37" s="109">
        <f t="shared" si="40"/>
        <v>199878809</v>
      </c>
      <c r="N37" s="109">
        <f t="shared" si="40"/>
        <v>1000</v>
      </c>
      <c r="O37" s="109">
        <f t="shared" si="37"/>
        <v>126651659</v>
      </c>
      <c r="P37" s="109">
        <f t="shared" ref="P37" si="41">SUM(P38,P39,P40,P41,P47,P48,P49,P58,P59,P63,P64,P68,P69)</f>
        <v>18302459</v>
      </c>
      <c r="Q37" s="109">
        <f t="shared" si="37"/>
        <v>137118627</v>
      </c>
      <c r="R37" s="109">
        <f t="shared" ref="R37" si="42">SUM(R38,R39,R40,R41,R47,R48,R49,R58,R59,R63,R64,R68,R69)</f>
        <v>4083607</v>
      </c>
      <c r="S37" s="109">
        <f>SUM(S38,S39,S40,S41,S47,S48,S49,S58,S59,S63,S64,S68,S69)</f>
        <v>19980426</v>
      </c>
      <c r="T37" s="109">
        <f>SUM(T38,T39,T40,T41,T47,T48,T49,T58,T59,T63,T64,T68,T69)</f>
        <v>4456226.0000000009</v>
      </c>
      <c r="U37" s="109">
        <f t="shared" si="37"/>
        <v>8331362.0000000009</v>
      </c>
      <c r="V37" s="109">
        <f t="shared" si="37"/>
        <v>309760400</v>
      </c>
      <c r="W37" s="109">
        <f>SUM(W38,W39,W40,W41,W47,W48,W49,W58,W59,W63,W64,W68,W69)</f>
        <v>11673817.999999996</v>
      </c>
      <c r="X37" s="109">
        <f t="shared" si="37"/>
        <v>338342079</v>
      </c>
      <c r="Y37" s="109">
        <f t="shared" si="37"/>
        <v>1000350531</v>
      </c>
      <c r="Z37" s="109">
        <f t="shared" si="37"/>
        <v>36144763</v>
      </c>
      <c r="AA37" s="109">
        <f t="shared" ref="AA37:AB37" si="43">SUM(AA38,AA39,AA40,AA41,AA47,AA48,AA49,AA58,AA59,AA63,AA64,AA68,AA69)</f>
        <v>3410276</v>
      </c>
      <c r="AB37" s="109">
        <f t="shared" si="43"/>
        <v>6050929</v>
      </c>
      <c r="AC37" s="109">
        <f t="shared" ref="AC37" si="44">SUM(AC38,AC39,AC40,AC41,AC47,AC48,AC49,AC58,AC59,AC63,AC64,AC68,AC69)</f>
        <v>6094477</v>
      </c>
      <c r="AD37" s="109">
        <f t="shared" si="37"/>
        <v>3368425</v>
      </c>
      <c r="AE37" s="109">
        <f t="shared" si="37"/>
        <v>17766333</v>
      </c>
      <c r="AF37" s="109">
        <f>SUM(AF38,AF39,AF40,AF41,AF47,AF48,AF49,AF58,AF59,AF63,AF64,AF68,AF69)</f>
        <v>310583813</v>
      </c>
      <c r="AG37" s="109">
        <f>SUM(AG38,AG39,AG40,AG41,AG47,AG48,AG49,AG58,AG59,AG63,AG64,AG68,AG69)</f>
        <v>4321168551</v>
      </c>
      <c r="AH37" s="109">
        <f>SUM(F37:AE37)</f>
        <v>4631752364</v>
      </c>
      <c r="AI37" s="127"/>
      <c r="AJ37" s="128">
        <f>SUM(AJ38,AJ39,AJ40,AJ41,AJ47,AJ48,AJ49,AJ58:AJ59,AJ63,AJ64,AJ68,AJ69)</f>
        <v>4610617606</v>
      </c>
    </row>
    <row r="38" spans="1:36" s="97" customFormat="1" ht="22.5" customHeight="1" x14ac:dyDescent="0.15">
      <c r="A38" s="113"/>
      <c r="B38" s="114" t="s">
        <v>7</v>
      </c>
      <c r="C38" s="99"/>
      <c r="D38" s="115" t="s">
        <v>8</v>
      </c>
      <c r="E38" s="99"/>
      <c r="F38" s="116">
        <v>21953752</v>
      </c>
      <c r="G38" s="116">
        <v>14838750.000000002</v>
      </c>
      <c r="H38" s="116"/>
      <c r="I38" s="116">
        <v>23506434.999999993</v>
      </c>
      <c r="J38" s="116"/>
      <c r="K38" s="116">
        <v>98869723.99999997</v>
      </c>
      <c r="L38" s="116">
        <v>8374191</v>
      </c>
      <c r="M38" s="116">
        <v>40643673</v>
      </c>
      <c r="N38" s="116"/>
      <c r="O38" s="116">
        <v>11261082.000000004</v>
      </c>
      <c r="P38" s="116">
        <v>443752</v>
      </c>
      <c r="Q38" s="116">
        <v>8630496.9999999981</v>
      </c>
      <c r="R38" s="116">
        <v>874198</v>
      </c>
      <c r="S38" s="116">
        <v>7785461</v>
      </c>
      <c r="T38" s="116">
        <v>4185843.0000000009</v>
      </c>
      <c r="U38" s="116">
        <v>6494499.0000000009</v>
      </c>
      <c r="V38" s="116">
        <v>15742169.000000002</v>
      </c>
      <c r="W38" s="116">
        <v>10799792.999999996</v>
      </c>
      <c r="X38" s="116">
        <v>421756</v>
      </c>
      <c r="Y38" s="116">
        <v>18343326.999999996</v>
      </c>
      <c r="Z38" s="116">
        <v>16693178</v>
      </c>
      <c r="AA38" s="116"/>
      <c r="AB38" s="116">
        <v>2464759.9999999995</v>
      </c>
      <c r="AC38" s="116">
        <v>5713855</v>
      </c>
      <c r="AD38" s="116">
        <v>2291098</v>
      </c>
      <c r="AE38" s="116">
        <v>11441327</v>
      </c>
      <c r="AF38" s="116">
        <v>0</v>
      </c>
      <c r="AG38" s="116">
        <f t="shared" si="36"/>
        <v>331773119.99999994</v>
      </c>
      <c r="AH38" s="116">
        <f t="shared" si="30"/>
        <v>331773119.99999994</v>
      </c>
      <c r="AI38" s="119"/>
      <c r="AJ38" s="129">
        <f t="shared" si="3"/>
        <v>318040694.99999994</v>
      </c>
    </row>
    <row r="39" spans="1:36" s="97" customFormat="1" ht="22.5" customHeight="1" x14ac:dyDescent="0.15">
      <c r="A39" s="113"/>
      <c r="B39" s="114" t="s">
        <v>9</v>
      </c>
      <c r="C39" s="99"/>
      <c r="D39" s="115" t="s">
        <v>10</v>
      </c>
      <c r="E39" s="99"/>
      <c r="F39" s="116">
        <v>7500110</v>
      </c>
      <c r="G39" s="116">
        <v>1028064</v>
      </c>
      <c r="H39" s="116"/>
      <c r="I39" s="116">
        <v>6271795</v>
      </c>
      <c r="J39" s="116">
        <v>11054062</v>
      </c>
      <c r="K39" s="116">
        <v>8388904</v>
      </c>
      <c r="L39" s="116">
        <v>3984453</v>
      </c>
      <c r="M39" s="116">
        <v>44146267</v>
      </c>
      <c r="N39" s="116"/>
      <c r="O39" s="116">
        <v>773632</v>
      </c>
      <c r="P39" s="116">
        <v>10605926</v>
      </c>
      <c r="Q39" s="116">
        <v>556139</v>
      </c>
      <c r="R39" s="116">
        <v>420956</v>
      </c>
      <c r="S39" s="116">
        <v>750920</v>
      </c>
      <c r="T39" s="116">
        <v>234635</v>
      </c>
      <c r="U39" s="116">
        <v>324152</v>
      </c>
      <c r="V39" s="116">
        <v>2021048</v>
      </c>
      <c r="W39" s="116">
        <v>568819</v>
      </c>
      <c r="X39" s="116">
        <v>22233</v>
      </c>
      <c r="Y39" s="116">
        <v>1336555</v>
      </c>
      <c r="Z39" s="116">
        <v>2374222</v>
      </c>
      <c r="AA39" s="116">
        <v>1648620</v>
      </c>
      <c r="AB39" s="116">
        <v>363242</v>
      </c>
      <c r="AC39" s="116">
        <v>195012</v>
      </c>
      <c r="AD39" s="116">
        <f>371409-18570</f>
        <v>352839</v>
      </c>
      <c r="AE39" s="116">
        <v>5353544</v>
      </c>
      <c r="AF39" s="116">
        <v>0</v>
      </c>
      <c r="AG39" s="116">
        <f t="shared" si="36"/>
        <v>110276149</v>
      </c>
      <c r="AH39" s="116">
        <f t="shared" si="30"/>
        <v>110276149</v>
      </c>
      <c r="AI39" s="119"/>
      <c r="AJ39" s="129">
        <f t="shared" si="3"/>
        <v>104569766</v>
      </c>
    </row>
    <row r="40" spans="1:36" s="97" customFormat="1" ht="22.5" customHeight="1" x14ac:dyDescent="0.15">
      <c r="A40" s="113"/>
      <c r="B40" s="114" t="s">
        <v>11</v>
      </c>
      <c r="C40" s="99"/>
      <c r="D40" s="115" t="s">
        <v>52</v>
      </c>
      <c r="E40" s="99"/>
      <c r="F40" s="116">
        <v>10</v>
      </c>
      <c r="G40" s="116">
        <v>10</v>
      </c>
      <c r="H40" s="116"/>
      <c r="I40" s="116">
        <v>20</v>
      </c>
      <c r="J40" s="116"/>
      <c r="K40" s="116">
        <v>20</v>
      </c>
      <c r="L40" s="116">
        <v>20</v>
      </c>
      <c r="M40" s="116">
        <v>20</v>
      </c>
      <c r="N40" s="116"/>
      <c r="O40" s="116">
        <v>10</v>
      </c>
      <c r="P40" s="116"/>
      <c r="Q40" s="116">
        <v>20</v>
      </c>
      <c r="R40" s="116">
        <v>20</v>
      </c>
      <c r="S40" s="116">
        <v>10</v>
      </c>
      <c r="T40" s="116">
        <v>10</v>
      </c>
      <c r="U40" s="116">
        <v>10</v>
      </c>
      <c r="V40" s="116">
        <v>20</v>
      </c>
      <c r="W40" s="116">
        <v>10</v>
      </c>
      <c r="X40" s="116"/>
      <c r="Y40" s="116">
        <v>10</v>
      </c>
      <c r="Z40" s="116">
        <v>10</v>
      </c>
      <c r="AA40" s="116"/>
      <c r="AB40" s="116"/>
      <c r="AC40" s="116"/>
      <c r="AD40" s="116">
        <v>10</v>
      </c>
      <c r="AE40" s="116">
        <v>10</v>
      </c>
      <c r="AF40" s="116">
        <v>0</v>
      </c>
      <c r="AG40" s="116">
        <f t="shared" si="36"/>
        <v>250</v>
      </c>
      <c r="AH40" s="116">
        <f t="shared" si="30"/>
        <v>250</v>
      </c>
      <c r="AI40" s="119"/>
      <c r="AJ40" s="129">
        <f t="shared" si="3"/>
        <v>230</v>
      </c>
    </row>
    <row r="41" spans="1:36" s="97" customFormat="1" ht="22.5" customHeight="1" x14ac:dyDescent="0.15">
      <c r="A41" s="113"/>
      <c r="B41" s="120" t="s">
        <v>12</v>
      </c>
      <c r="C41" s="121"/>
      <c r="D41" s="122" t="s">
        <v>14</v>
      </c>
      <c r="E41" s="121"/>
      <c r="F41" s="123">
        <f>+SUM(F42:F46)</f>
        <v>0</v>
      </c>
      <c r="G41" s="123">
        <f t="shared" ref="G41:AE41" si="45">+SUM(G42:G46)</f>
        <v>0</v>
      </c>
      <c r="H41" s="123">
        <f t="shared" ref="H41" si="46">+SUM(H42:H46)</f>
        <v>0</v>
      </c>
      <c r="I41" s="123">
        <f t="shared" si="45"/>
        <v>874482</v>
      </c>
      <c r="J41" s="123">
        <f t="shared" si="45"/>
        <v>0</v>
      </c>
      <c r="K41" s="123">
        <f t="shared" si="45"/>
        <v>1302512</v>
      </c>
      <c r="L41" s="123">
        <f t="shared" si="45"/>
        <v>0</v>
      </c>
      <c r="M41" s="123">
        <f t="shared" si="45"/>
        <v>0</v>
      </c>
      <c r="N41" s="123">
        <f t="shared" si="45"/>
        <v>0</v>
      </c>
      <c r="O41" s="123">
        <f t="shared" si="45"/>
        <v>2409629</v>
      </c>
      <c r="P41" s="123">
        <f t="shared" si="45"/>
        <v>0</v>
      </c>
      <c r="Q41" s="123">
        <f>+SUM(Q42:Q46)</f>
        <v>0</v>
      </c>
      <c r="R41" s="123">
        <f t="shared" si="45"/>
        <v>0</v>
      </c>
      <c r="S41" s="123">
        <f t="shared" si="45"/>
        <v>202695</v>
      </c>
      <c r="T41" s="123">
        <f t="shared" si="45"/>
        <v>0</v>
      </c>
      <c r="U41" s="123">
        <f t="shared" si="45"/>
        <v>0</v>
      </c>
      <c r="V41" s="123">
        <f t="shared" si="45"/>
        <v>6290683</v>
      </c>
      <c r="W41" s="123">
        <f t="shared" si="45"/>
        <v>0</v>
      </c>
      <c r="X41" s="123">
        <f t="shared" si="45"/>
        <v>0</v>
      </c>
      <c r="Y41" s="123">
        <f t="shared" si="45"/>
        <v>0</v>
      </c>
      <c r="Z41" s="123">
        <f t="shared" si="45"/>
        <v>170860</v>
      </c>
      <c r="AA41" s="123">
        <f t="shared" si="45"/>
        <v>0</v>
      </c>
      <c r="AB41" s="123">
        <f t="shared" si="45"/>
        <v>768249</v>
      </c>
      <c r="AC41" s="123">
        <f t="shared" ref="AC41" si="47">+SUM(AC42:AC46)</f>
        <v>0</v>
      </c>
      <c r="AD41" s="123">
        <f t="shared" si="45"/>
        <v>0</v>
      </c>
      <c r="AE41" s="123">
        <f t="shared" si="45"/>
        <v>0</v>
      </c>
      <c r="AF41" s="123">
        <f>+SUM(AF42:AF46)</f>
        <v>874482</v>
      </c>
      <c r="AG41" s="123">
        <f>+AH41-AF41</f>
        <v>11144628</v>
      </c>
      <c r="AH41" s="123">
        <f>SUM(F41:AE41)</f>
        <v>12019110</v>
      </c>
      <c r="AI41" s="119"/>
      <c r="AJ41" s="118">
        <f t="shared" si="3"/>
        <v>12019110</v>
      </c>
    </row>
    <row r="42" spans="1:36" s="97" customFormat="1" ht="22.5" customHeight="1" x14ac:dyDescent="0.15">
      <c r="A42" s="113"/>
      <c r="B42" s="125" t="s">
        <v>20</v>
      </c>
      <c r="C42" s="99"/>
      <c r="D42" s="115" t="s">
        <v>92</v>
      </c>
      <c r="E42" s="99"/>
      <c r="F42" s="116"/>
      <c r="G42" s="116"/>
      <c r="H42" s="116"/>
      <c r="I42" s="116"/>
      <c r="J42" s="116"/>
      <c r="K42" s="116">
        <v>1302512</v>
      </c>
      <c r="L42" s="116"/>
      <c r="M42" s="116"/>
      <c r="N42" s="116"/>
      <c r="O42" s="116"/>
      <c r="P42" s="116"/>
      <c r="Q42" s="116"/>
      <c r="R42" s="116"/>
      <c r="S42" s="116">
        <v>99595</v>
      </c>
      <c r="T42" s="116"/>
      <c r="U42" s="116"/>
      <c r="V42" s="116"/>
      <c r="W42" s="116"/>
      <c r="X42" s="116"/>
      <c r="Y42" s="116"/>
      <c r="Z42" s="116">
        <v>170860</v>
      </c>
      <c r="AA42" s="116"/>
      <c r="AB42" s="116"/>
      <c r="AC42" s="116"/>
      <c r="AD42" s="116"/>
      <c r="AE42" s="116"/>
      <c r="AF42" s="116">
        <v>0</v>
      </c>
      <c r="AG42" s="116">
        <f t="shared" si="36"/>
        <v>1572967</v>
      </c>
      <c r="AH42" s="116">
        <f t="shared" si="30"/>
        <v>1572967</v>
      </c>
      <c r="AI42" s="119"/>
      <c r="AJ42" s="118"/>
    </row>
    <row r="43" spans="1:36" s="97" customFormat="1" ht="22.5" customHeight="1" x14ac:dyDescent="0.15">
      <c r="A43" s="113"/>
      <c r="B43" s="125" t="s">
        <v>39</v>
      </c>
      <c r="C43" s="99"/>
      <c r="D43" s="115" t="s">
        <v>93</v>
      </c>
      <c r="E43" s="99"/>
      <c r="F43" s="116"/>
      <c r="G43" s="116"/>
      <c r="H43" s="116"/>
      <c r="I43" s="116">
        <v>874482</v>
      </c>
      <c r="J43" s="116"/>
      <c r="K43" s="116"/>
      <c r="L43" s="116"/>
      <c r="M43" s="116"/>
      <c r="N43" s="116"/>
      <c r="O43" s="116">
        <v>2409629</v>
      </c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>
        <f>+I43</f>
        <v>874482</v>
      </c>
      <c r="AG43" s="116">
        <f>+AH43-AF43</f>
        <v>2409629</v>
      </c>
      <c r="AH43" s="116">
        <f t="shared" si="30"/>
        <v>3284111</v>
      </c>
      <c r="AI43" s="119"/>
      <c r="AJ43" s="118"/>
    </row>
    <row r="44" spans="1:36" s="97" customFormat="1" ht="22.5" customHeight="1" x14ac:dyDescent="0.15">
      <c r="A44" s="113"/>
      <c r="B44" s="125" t="s">
        <v>31</v>
      </c>
      <c r="C44" s="99"/>
      <c r="D44" s="115" t="s">
        <v>94</v>
      </c>
      <c r="E44" s="99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>
        <v>2840577</v>
      </c>
      <c r="W44" s="116"/>
      <c r="X44" s="116"/>
      <c r="Y44" s="116"/>
      <c r="Z44" s="116"/>
      <c r="AA44" s="116"/>
      <c r="AB44" s="116">
        <v>601463</v>
      </c>
      <c r="AC44" s="116"/>
      <c r="AD44" s="116"/>
      <c r="AE44" s="116"/>
      <c r="AF44" s="116">
        <v>0</v>
      </c>
      <c r="AG44" s="116">
        <f t="shared" si="36"/>
        <v>3442040</v>
      </c>
      <c r="AH44" s="116">
        <f t="shared" ref="AH44:AH69" si="48">SUM(F44:AE44)</f>
        <v>3442040</v>
      </c>
      <c r="AI44" s="119"/>
      <c r="AJ44" s="118"/>
    </row>
    <row r="45" spans="1:36" s="97" customFormat="1" ht="39" customHeight="1" x14ac:dyDescent="0.15">
      <c r="A45" s="113"/>
      <c r="B45" s="125" t="s">
        <v>23</v>
      </c>
      <c r="C45" s="99"/>
      <c r="D45" s="115" t="s">
        <v>121</v>
      </c>
      <c r="E45" s="99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>
        <v>103100</v>
      </c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>
        <v>0</v>
      </c>
      <c r="AG45" s="116">
        <f t="shared" ref="AG45" si="49">+AH45-AF45</f>
        <v>103100</v>
      </c>
      <c r="AH45" s="116">
        <f t="shared" si="48"/>
        <v>103100</v>
      </c>
      <c r="AI45" s="119"/>
      <c r="AJ45" s="118"/>
    </row>
    <row r="46" spans="1:36" s="97" customFormat="1" ht="25.5" customHeight="1" x14ac:dyDescent="0.15">
      <c r="A46" s="113"/>
      <c r="B46" s="125" t="s">
        <v>25</v>
      </c>
      <c r="C46" s="99"/>
      <c r="D46" s="115" t="s">
        <v>140</v>
      </c>
      <c r="E46" s="99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>
        <v>3450106</v>
      </c>
      <c r="W46" s="116"/>
      <c r="X46" s="116"/>
      <c r="Y46" s="116"/>
      <c r="Z46" s="116"/>
      <c r="AA46" s="116"/>
      <c r="AB46" s="116">
        <v>166786</v>
      </c>
      <c r="AC46" s="116"/>
      <c r="AD46" s="116"/>
      <c r="AE46" s="116"/>
      <c r="AF46" s="116">
        <v>0</v>
      </c>
      <c r="AG46" s="116">
        <f t="shared" ref="AG46" si="50">+AH46-AF46</f>
        <v>3616892</v>
      </c>
      <c r="AH46" s="116">
        <f t="shared" ref="AH46" si="51">SUM(F46:AE46)</f>
        <v>3616892</v>
      </c>
      <c r="AI46" s="119"/>
      <c r="AJ46" s="118"/>
    </row>
    <row r="47" spans="1:36" s="97" customFormat="1" ht="22.5" customHeight="1" x14ac:dyDescent="0.15">
      <c r="A47" s="113"/>
      <c r="B47" s="114" t="s">
        <v>13</v>
      </c>
      <c r="C47" s="99"/>
      <c r="D47" s="115" t="s">
        <v>30</v>
      </c>
      <c r="E47" s="99"/>
      <c r="F47" s="116">
        <v>184678</v>
      </c>
      <c r="G47" s="116">
        <v>229721</v>
      </c>
      <c r="H47" s="116"/>
      <c r="I47" s="116">
        <v>175270</v>
      </c>
      <c r="J47" s="116"/>
      <c r="K47" s="116">
        <v>639631</v>
      </c>
      <c r="L47" s="116">
        <v>20</v>
      </c>
      <c r="M47" s="116">
        <v>20</v>
      </c>
      <c r="N47" s="116"/>
      <c r="O47" s="116">
        <v>162429</v>
      </c>
      <c r="P47" s="116">
        <v>20</v>
      </c>
      <c r="Q47" s="116">
        <v>26952</v>
      </c>
      <c r="R47" s="116">
        <v>20</v>
      </c>
      <c r="S47" s="116">
        <v>20565</v>
      </c>
      <c r="T47" s="116">
        <v>20</v>
      </c>
      <c r="U47" s="116">
        <v>187905</v>
      </c>
      <c r="V47" s="116">
        <v>62063</v>
      </c>
      <c r="W47" s="116">
        <v>72284</v>
      </c>
      <c r="X47" s="116"/>
      <c r="Y47" s="116">
        <v>154660</v>
      </c>
      <c r="Z47" s="116">
        <v>244314</v>
      </c>
      <c r="AA47" s="116"/>
      <c r="AB47" s="116">
        <v>20</v>
      </c>
      <c r="AC47" s="116">
        <v>20</v>
      </c>
      <c r="AD47" s="116">
        <v>51560</v>
      </c>
      <c r="AE47" s="116">
        <v>87645</v>
      </c>
      <c r="AF47" s="116">
        <v>0</v>
      </c>
      <c r="AG47" s="116">
        <f t="shared" si="36"/>
        <v>2299817</v>
      </c>
      <c r="AH47" s="116">
        <f t="shared" si="48"/>
        <v>2299817</v>
      </c>
      <c r="AI47" s="119"/>
      <c r="AJ47" s="118">
        <f t="shared" si="3"/>
        <v>2160612</v>
      </c>
    </row>
    <row r="48" spans="1:36" s="97" customFormat="1" ht="22.5" customHeight="1" x14ac:dyDescent="0.15">
      <c r="A48" s="113"/>
      <c r="B48" s="114" t="s">
        <v>63</v>
      </c>
      <c r="C48" s="99"/>
      <c r="D48" s="115" t="s">
        <v>55</v>
      </c>
      <c r="E48" s="99"/>
      <c r="F48" s="116"/>
      <c r="G48" s="116"/>
      <c r="H48" s="116"/>
      <c r="I48" s="116">
        <v>0</v>
      </c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>
        <v>0</v>
      </c>
      <c r="W48" s="116"/>
      <c r="X48" s="116"/>
      <c r="Y48" s="116"/>
      <c r="Z48" s="116"/>
      <c r="AA48" s="116"/>
      <c r="AB48" s="116"/>
      <c r="AC48" s="116"/>
      <c r="AD48" s="116"/>
      <c r="AE48" s="116"/>
      <c r="AF48" s="116">
        <v>0</v>
      </c>
      <c r="AG48" s="116">
        <f t="shared" si="36"/>
        <v>0</v>
      </c>
      <c r="AH48" s="116">
        <f t="shared" si="48"/>
        <v>0</v>
      </c>
      <c r="AI48" s="119"/>
      <c r="AJ48" s="118">
        <f t="shared" si="3"/>
        <v>0</v>
      </c>
    </row>
    <row r="49" spans="1:37" s="135" customFormat="1" ht="22.5" customHeight="1" x14ac:dyDescent="0.15">
      <c r="A49" s="130"/>
      <c r="B49" s="131" t="s">
        <v>64</v>
      </c>
      <c r="C49" s="112"/>
      <c r="D49" s="132" t="s">
        <v>56</v>
      </c>
      <c r="E49" s="112"/>
      <c r="F49" s="133">
        <f>SUM(F50:F57)</f>
        <v>4359054</v>
      </c>
      <c r="G49" s="133">
        <f t="shared" ref="G49:O49" si="52">SUM(G50:G57)</f>
        <v>392933</v>
      </c>
      <c r="H49" s="133">
        <f t="shared" ref="H49" si="53">SUM(H50:H57)</f>
        <v>0</v>
      </c>
      <c r="I49" s="133">
        <f t="shared" si="52"/>
        <v>651088</v>
      </c>
      <c r="J49" s="133">
        <f t="shared" ref="J49" si="54">SUM(J50:J57)</f>
        <v>0</v>
      </c>
      <c r="K49" s="133">
        <f t="shared" si="52"/>
        <v>1582955</v>
      </c>
      <c r="L49" s="133">
        <f t="shared" ref="L49:N49" si="55">SUM(L50:L57)</f>
        <v>3367856</v>
      </c>
      <c r="M49" s="133">
        <f t="shared" si="55"/>
        <v>1546500</v>
      </c>
      <c r="N49" s="133">
        <f t="shared" si="55"/>
        <v>0</v>
      </c>
      <c r="O49" s="133">
        <f t="shared" si="52"/>
        <v>2135157</v>
      </c>
      <c r="P49" s="133">
        <f t="shared" ref="P49" si="56">SUM(P50:P57)</f>
        <v>7252741</v>
      </c>
      <c r="Q49" s="133">
        <f>SUM(Q50:Q57)</f>
        <v>294239</v>
      </c>
      <c r="R49" s="133">
        <f>SUM(R50:R57)</f>
        <v>778405</v>
      </c>
      <c r="S49" s="133">
        <f>SUM(S50:S57)</f>
        <v>204321</v>
      </c>
      <c r="T49" s="133">
        <f>SUM(T50:T57)</f>
        <v>35698</v>
      </c>
      <c r="U49" s="133">
        <f t="shared" ref="U49:AE49" si="57">SUM(U50:U57)</f>
        <v>296869</v>
      </c>
      <c r="V49" s="133">
        <f t="shared" si="57"/>
        <v>667445</v>
      </c>
      <c r="W49" s="133">
        <f>SUM(W50:W57)</f>
        <v>232892</v>
      </c>
      <c r="X49" s="133">
        <f t="shared" ref="X49" si="58">SUM(X50:X57)</f>
        <v>0</v>
      </c>
      <c r="Y49" s="133">
        <f t="shared" si="57"/>
        <v>969828</v>
      </c>
      <c r="Z49" s="133">
        <f t="shared" si="57"/>
        <v>1255073</v>
      </c>
      <c r="AA49" s="133">
        <f t="shared" ref="AA49:AB49" si="59">SUM(AA50:AA57)</f>
        <v>1761636</v>
      </c>
      <c r="AB49" s="133">
        <f t="shared" si="59"/>
        <v>0</v>
      </c>
      <c r="AC49" s="133">
        <f t="shared" ref="AC49" si="60">SUM(AC50:AC57)</f>
        <v>185580</v>
      </c>
      <c r="AD49" s="133">
        <f t="shared" si="57"/>
        <v>128410</v>
      </c>
      <c r="AE49" s="133">
        <f t="shared" si="57"/>
        <v>353670</v>
      </c>
      <c r="AF49" s="133">
        <v>0</v>
      </c>
      <c r="AG49" s="133">
        <f t="shared" si="36"/>
        <v>28452350</v>
      </c>
      <c r="AH49" s="133">
        <f t="shared" si="48"/>
        <v>28452350</v>
      </c>
      <c r="AI49" s="134"/>
      <c r="AJ49" s="127">
        <f t="shared" si="3"/>
        <v>27970270</v>
      </c>
    </row>
    <row r="50" spans="1:37" s="97" customFormat="1" ht="22.5" customHeight="1" x14ac:dyDescent="0.15">
      <c r="A50" s="113"/>
      <c r="B50" s="136" t="s">
        <v>20</v>
      </c>
      <c r="C50" s="137"/>
      <c r="D50" s="138" t="s">
        <v>38</v>
      </c>
      <c r="E50" s="9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>
        <v>0</v>
      </c>
      <c r="AG50" s="139">
        <f t="shared" si="36"/>
        <v>0</v>
      </c>
      <c r="AH50" s="139">
        <f t="shared" si="48"/>
        <v>0</v>
      </c>
      <c r="AI50" s="119"/>
      <c r="AJ50" s="118">
        <f t="shared" si="3"/>
        <v>0</v>
      </c>
    </row>
    <row r="51" spans="1:37" s="97" customFormat="1" ht="22.5" customHeight="1" x14ac:dyDescent="0.15">
      <c r="A51" s="113"/>
      <c r="B51" s="125" t="s">
        <v>39</v>
      </c>
      <c r="C51" s="99"/>
      <c r="D51" s="115" t="s">
        <v>85</v>
      </c>
      <c r="E51" s="99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>
        <v>0</v>
      </c>
      <c r="AG51" s="116">
        <f t="shared" si="36"/>
        <v>0</v>
      </c>
      <c r="AH51" s="116">
        <f t="shared" si="48"/>
        <v>0</v>
      </c>
      <c r="AI51" s="119"/>
      <c r="AJ51" s="118">
        <f t="shared" si="3"/>
        <v>0</v>
      </c>
    </row>
    <row r="52" spans="1:37" s="97" customFormat="1" ht="22.5" customHeight="1" x14ac:dyDescent="0.15">
      <c r="A52" s="113"/>
      <c r="B52" s="125" t="s">
        <v>31</v>
      </c>
      <c r="C52" s="99"/>
      <c r="D52" s="115" t="s">
        <v>33</v>
      </c>
      <c r="E52" s="99"/>
      <c r="F52" s="116"/>
      <c r="G52" s="116"/>
      <c r="H52" s="116"/>
      <c r="I52" s="116"/>
      <c r="J52" s="116"/>
      <c r="K52" s="116"/>
      <c r="L52" s="116">
        <v>1104520</v>
      </c>
      <c r="M52" s="116"/>
      <c r="N52" s="116"/>
      <c r="O52" s="116"/>
      <c r="P52" s="116">
        <v>7245827</v>
      </c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>
        <v>0</v>
      </c>
      <c r="AF52" s="116">
        <v>0</v>
      </c>
      <c r="AG52" s="116">
        <f t="shared" si="36"/>
        <v>8350347</v>
      </c>
      <c r="AH52" s="116">
        <f t="shared" si="48"/>
        <v>8350347</v>
      </c>
      <c r="AI52" s="119"/>
      <c r="AJ52" s="118">
        <f t="shared" si="3"/>
        <v>8350347</v>
      </c>
    </row>
    <row r="53" spans="1:37" s="97" customFormat="1" ht="22.5" customHeight="1" x14ac:dyDescent="0.15">
      <c r="A53" s="113"/>
      <c r="B53" s="125" t="s">
        <v>32</v>
      </c>
      <c r="C53" s="99"/>
      <c r="D53" s="115" t="s">
        <v>34</v>
      </c>
      <c r="E53" s="99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>
        <v>0</v>
      </c>
      <c r="AE53" s="116">
        <v>0</v>
      </c>
      <c r="AF53" s="116">
        <v>0</v>
      </c>
      <c r="AG53" s="116">
        <f t="shared" si="36"/>
        <v>0</v>
      </c>
      <c r="AH53" s="116">
        <f t="shared" si="48"/>
        <v>0</v>
      </c>
      <c r="AI53" s="119"/>
      <c r="AJ53" s="118">
        <f t="shared" si="3"/>
        <v>0</v>
      </c>
    </row>
    <row r="54" spans="1:37" s="97" customFormat="1" ht="22.5" customHeight="1" x14ac:dyDescent="0.15">
      <c r="A54" s="113"/>
      <c r="B54" s="125" t="s">
        <v>37</v>
      </c>
      <c r="C54" s="99"/>
      <c r="D54" s="115" t="s">
        <v>47</v>
      </c>
      <c r="E54" s="99"/>
      <c r="F54" s="116">
        <v>568022</v>
      </c>
      <c r="G54" s="116"/>
      <c r="H54" s="116"/>
      <c r="I54" s="116"/>
      <c r="J54" s="116"/>
      <c r="K54" s="116">
        <v>520000</v>
      </c>
      <c r="L54" s="116">
        <v>1963024</v>
      </c>
      <c r="M54" s="116">
        <v>1546500</v>
      </c>
      <c r="N54" s="116"/>
      <c r="O54" s="116"/>
      <c r="P54" s="116"/>
      <c r="Q54" s="116"/>
      <c r="R54" s="116">
        <v>768095</v>
      </c>
      <c r="S54" s="116"/>
      <c r="T54" s="116"/>
      <c r="U54" s="116"/>
      <c r="V54" s="116"/>
      <c r="W54" s="116"/>
      <c r="X54" s="116"/>
      <c r="Y54" s="116"/>
      <c r="Z54" s="116"/>
      <c r="AA54" s="116">
        <v>1761636</v>
      </c>
      <c r="AB54" s="116"/>
      <c r="AC54" s="116"/>
      <c r="AD54" s="116"/>
      <c r="AE54" s="116">
        <v>0</v>
      </c>
      <c r="AF54" s="116">
        <v>0</v>
      </c>
      <c r="AG54" s="116">
        <f t="shared" si="36"/>
        <v>7127277</v>
      </c>
      <c r="AH54" s="116">
        <f t="shared" si="48"/>
        <v>7127277</v>
      </c>
      <c r="AI54" s="119"/>
      <c r="AJ54" s="118">
        <f t="shared" si="3"/>
        <v>7127277</v>
      </c>
    </row>
    <row r="55" spans="1:37" s="97" customFormat="1" ht="22.5" customHeight="1" x14ac:dyDescent="0.15">
      <c r="A55" s="113"/>
      <c r="B55" s="125" t="s">
        <v>21</v>
      </c>
      <c r="C55" s="99"/>
      <c r="D55" s="115" t="s">
        <v>36</v>
      </c>
      <c r="E55" s="99"/>
      <c r="F55" s="116">
        <v>924277</v>
      </c>
      <c r="G55" s="116">
        <v>149304</v>
      </c>
      <c r="H55" s="116"/>
      <c r="I55" s="116">
        <v>162384</v>
      </c>
      <c r="J55" s="116"/>
      <c r="K55" s="116">
        <v>580252</v>
      </c>
      <c r="L55" s="116">
        <v>171437</v>
      </c>
      <c r="M55" s="116"/>
      <c r="N55" s="116"/>
      <c r="O55" s="116">
        <v>74452</v>
      </c>
      <c r="P55" s="116">
        <v>6914</v>
      </c>
      <c r="Q55" s="116">
        <v>75531</v>
      </c>
      <c r="R55" s="116"/>
      <c r="S55" s="116">
        <v>43591</v>
      </c>
      <c r="T55" s="116">
        <v>31960</v>
      </c>
      <c r="U55" s="116">
        <v>59611</v>
      </c>
      <c r="V55" s="116">
        <v>189388</v>
      </c>
      <c r="W55" s="116">
        <v>45064</v>
      </c>
      <c r="X55" s="116"/>
      <c r="Y55" s="116">
        <v>161656</v>
      </c>
      <c r="Z55" s="116">
        <v>387606</v>
      </c>
      <c r="AA55" s="116"/>
      <c r="AB55" s="116"/>
      <c r="AC55" s="116"/>
      <c r="AD55" s="116">
        <v>55674</v>
      </c>
      <c r="AE55" s="116">
        <v>239893</v>
      </c>
      <c r="AF55" s="116">
        <v>0</v>
      </c>
      <c r="AG55" s="116">
        <f t="shared" si="36"/>
        <v>3358994</v>
      </c>
      <c r="AH55" s="116">
        <f t="shared" si="48"/>
        <v>3358994</v>
      </c>
      <c r="AI55" s="119"/>
      <c r="AJ55" s="118">
        <f t="shared" si="3"/>
        <v>3063427</v>
      </c>
      <c r="AK55" s="97">
        <f>+AH55-AE55-AD55</f>
        <v>3063427</v>
      </c>
    </row>
    <row r="56" spans="1:37" s="97" customFormat="1" ht="22.5" customHeight="1" x14ac:dyDescent="0.15">
      <c r="A56" s="113"/>
      <c r="B56" s="125" t="s">
        <v>23</v>
      </c>
      <c r="C56" s="99"/>
      <c r="D56" s="115" t="s">
        <v>35</v>
      </c>
      <c r="E56" s="99"/>
      <c r="F56" s="116">
        <v>2863827</v>
      </c>
      <c r="G56" s="116">
        <v>243629</v>
      </c>
      <c r="H56" s="116"/>
      <c r="I56" s="116">
        <v>488704</v>
      </c>
      <c r="J56" s="116"/>
      <c r="K56" s="116">
        <v>482703</v>
      </c>
      <c r="L56" s="116">
        <v>128875</v>
      </c>
      <c r="M56" s="116"/>
      <c r="N56" s="116"/>
      <c r="O56" s="116">
        <v>253406</v>
      </c>
      <c r="P56" s="116"/>
      <c r="Q56" s="116">
        <v>201181</v>
      </c>
      <c r="R56" s="116"/>
      <c r="S56" s="116">
        <v>160730</v>
      </c>
      <c r="T56" s="116">
        <v>3738</v>
      </c>
      <c r="U56" s="116">
        <v>237258</v>
      </c>
      <c r="V56" s="116">
        <v>413599</v>
      </c>
      <c r="W56" s="116">
        <v>187828</v>
      </c>
      <c r="X56" s="116"/>
      <c r="Y56" s="116">
        <v>808172</v>
      </c>
      <c r="Z56" s="116">
        <v>843342</v>
      </c>
      <c r="AA56" s="116"/>
      <c r="AB56" s="116"/>
      <c r="AC56" s="116">
        <v>185580</v>
      </c>
      <c r="AD56" s="116">
        <v>72736</v>
      </c>
      <c r="AE56" s="116">
        <v>113777</v>
      </c>
      <c r="AF56" s="116">
        <v>0</v>
      </c>
      <c r="AG56" s="116">
        <f t="shared" si="36"/>
        <v>7689085</v>
      </c>
      <c r="AH56" s="116">
        <f t="shared" si="48"/>
        <v>7689085</v>
      </c>
      <c r="AI56" s="119"/>
      <c r="AJ56" s="118">
        <f t="shared" si="3"/>
        <v>7502572</v>
      </c>
      <c r="AK56" s="97">
        <f>+AH56-AE56-AD56</f>
        <v>7502572</v>
      </c>
    </row>
    <row r="57" spans="1:37" s="97" customFormat="1" ht="22.5" customHeight="1" x14ac:dyDescent="0.15">
      <c r="A57" s="113"/>
      <c r="B57" s="125" t="s">
        <v>83</v>
      </c>
      <c r="C57" s="99"/>
      <c r="D57" s="115" t="s">
        <v>84</v>
      </c>
      <c r="E57" s="99"/>
      <c r="F57" s="116">
        <v>2928</v>
      </c>
      <c r="G57" s="116"/>
      <c r="H57" s="116"/>
      <c r="I57" s="116"/>
      <c r="J57" s="116"/>
      <c r="K57" s="116"/>
      <c r="L57" s="116"/>
      <c r="M57" s="116"/>
      <c r="N57" s="116"/>
      <c r="O57" s="116">
        <v>1807299</v>
      </c>
      <c r="P57" s="116"/>
      <c r="Q57" s="116">
        <v>17527</v>
      </c>
      <c r="R57" s="116">
        <v>10310</v>
      </c>
      <c r="S57" s="116"/>
      <c r="T57" s="116"/>
      <c r="U57" s="116"/>
      <c r="V57" s="116">
        <v>64458</v>
      </c>
      <c r="W57" s="116"/>
      <c r="X57" s="116"/>
      <c r="Y57" s="116"/>
      <c r="Z57" s="116">
        <v>24125</v>
      </c>
      <c r="AA57" s="116"/>
      <c r="AB57" s="116"/>
      <c r="AC57" s="116"/>
      <c r="AD57" s="116"/>
      <c r="AE57" s="116"/>
      <c r="AF57" s="116">
        <v>0</v>
      </c>
      <c r="AG57" s="116">
        <f t="shared" si="36"/>
        <v>1926647</v>
      </c>
      <c r="AH57" s="116">
        <f t="shared" si="48"/>
        <v>1926647</v>
      </c>
      <c r="AI57" s="119"/>
      <c r="AJ57" s="118"/>
    </row>
    <row r="58" spans="1:37" s="97" customFormat="1" ht="22.5" customHeight="1" x14ac:dyDescent="0.15">
      <c r="A58" s="113"/>
      <c r="B58" s="120">
        <v>30</v>
      </c>
      <c r="C58" s="121"/>
      <c r="D58" s="122" t="s">
        <v>87</v>
      </c>
      <c r="E58" s="99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16">
        <v>0</v>
      </c>
      <c r="AG58" s="116">
        <f t="shared" si="36"/>
        <v>0</v>
      </c>
      <c r="AH58" s="116">
        <f t="shared" si="48"/>
        <v>0</v>
      </c>
      <c r="AI58" s="119"/>
      <c r="AJ58" s="118">
        <f t="shared" si="3"/>
        <v>0</v>
      </c>
    </row>
    <row r="59" spans="1:37" s="97" customFormat="1" ht="22.5" customHeight="1" x14ac:dyDescent="0.15">
      <c r="A59" s="113"/>
      <c r="B59" s="120" t="s">
        <v>65</v>
      </c>
      <c r="C59" s="121"/>
      <c r="D59" s="122" t="s">
        <v>15</v>
      </c>
      <c r="E59" s="99"/>
      <c r="F59" s="123">
        <f>SUM(F60,F61,F62)</f>
        <v>0</v>
      </c>
      <c r="G59" s="123">
        <f t="shared" ref="G59:V59" si="61">SUM(G60,G61,G62)</f>
        <v>30479549</v>
      </c>
      <c r="H59" s="123">
        <f t="shared" ref="H59" si="62">SUM(H60,H61,H62)</f>
        <v>28268256</v>
      </c>
      <c r="I59" s="123">
        <f t="shared" si="61"/>
        <v>192119100</v>
      </c>
      <c r="J59" s="123">
        <f t="shared" ref="J59" si="63">SUM(J60,J61,J62)</f>
        <v>0</v>
      </c>
      <c r="K59" s="123">
        <f t="shared" si="61"/>
        <v>1905464563</v>
      </c>
      <c r="L59" s="123">
        <f t="shared" ref="L59:N59" si="64">SUM(L60,L61,L62)</f>
        <v>0</v>
      </c>
      <c r="M59" s="123">
        <f t="shared" si="64"/>
        <v>113542309</v>
      </c>
      <c r="N59" s="123">
        <f t="shared" si="64"/>
        <v>1000</v>
      </c>
      <c r="O59" s="123">
        <f t="shared" si="61"/>
        <v>109909690</v>
      </c>
      <c r="P59" s="123">
        <f t="shared" ref="P59" si="65">SUM(P60,P61,P62)</f>
        <v>0</v>
      </c>
      <c r="Q59" s="123">
        <f t="shared" si="61"/>
        <v>127610750</v>
      </c>
      <c r="R59" s="123">
        <f t="shared" ref="R59" si="66">SUM(R60,R61,R62)</f>
        <v>2009988</v>
      </c>
      <c r="S59" s="123">
        <f>SUM(S60,S61,S62)</f>
        <v>0</v>
      </c>
      <c r="T59" s="123">
        <f>SUM(T60,T61,T62)</f>
        <v>0</v>
      </c>
      <c r="U59" s="123">
        <f t="shared" si="61"/>
        <v>1027907</v>
      </c>
      <c r="V59" s="123">
        <f t="shared" si="61"/>
        <v>282113797</v>
      </c>
      <c r="W59" s="123">
        <f>SUM(W60,W61,W62)</f>
        <v>0</v>
      </c>
      <c r="X59" s="123">
        <f t="shared" ref="X59" si="67">SUM(X60,X61,X62)</f>
        <v>0</v>
      </c>
      <c r="Y59" s="123">
        <f>SUM(Y60,Y61,Y62)</f>
        <v>412296435</v>
      </c>
      <c r="Z59" s="123">
        <f t="shared" ref="Z59:AE59" si="68">SUM(Z60,Z61,Z62)</f>
        <v>15407076</v>
      </c>
      <c r="AA59" s="123">
        <f t="shared" ref="AA59:AB59" si="69">SUM(AA60,AA61,AA62)</f>
        <v>0</v>
      </c>
      <c r="AB59" s="123">
        <f t="shared" si="69"/>
        <v>2454638</v>
      </c>
      <c r="AC59" s="123">
        <f t="shared" ref="AC59" si="70">SUM(AC60,AC61,AC62)</f>
        <v>0</v>
      </c>
      <c r="AD59" s="123">
        <f t="shared" si="68"/>
        <v>412400</v>
      </c>
      <c r="AE59" s="123">
        <f t="shared" si="68"/>
        <v>530117</v>
      </c>
      <c r="AF59" s="140">
        <v>0</v>
      </c>
      <c r="AG59" s="140">
        <f t="shared" si="36"/>
        <v>3223647575</v>
      </c>
      <c r="AH59" s="140">
        <f t="shared" si="48"/>
        <v>3223647575</v>
      </c>
      <c r="AI59" s="119"/>
      <c r="AJ59" s="118">
        <f t="shared" si="3"/>
        <v>3222705058</v>
      </c>
    </row>
    <row r="60" spans="1:37" s="97" customFormat="1" ht="22.5" customHeight="1" x14ac:dyDescent="0.15">
      <c r="A60" s="113"/>
      <c r="B60" s="125" t="s">
        <v>20</v>
      </c>
      <c r="C60" s="99"/>
      <c r="D60" s="115" t="s">
        <v>42</v>
      </c>
      <c r="E60" s="99"/>
      <c r="F60" s="116"/>
      <c r="G60" s="116"/>
      <c r="H60" s="116">
        <v>291581</v>
      </c>
      <c r="I60" s="116">
        <v>1464611</v>
      </c>
      <c r="J60" s="116"/>
      <c r="K60" s="116">
        <v>10146603</v>
      </c>
      <c r="L60" s="116"/>
      <c r="M60" s="116"/>
      <c r="N60" s="116"/>
      <c r="O60" s="116">
        <v>1946710</v>
      </c>
      <c r="P60" s="116"/>
      <c r="Q60" s="116">
        <v>727096</v>
      </c>
      <c r="R60" s="116"/>
      <c r="S60" s="116"/>
      <c r="T60" s="116"/>
      <c r="U60" s="116">
        <v>1027907</v>
      </c>
      <c r="V60" s="116">
        <v>7816872</v>
      </c>
      <c r="W60" s="116"/>
      <c r="X60" s="116"/>
      <c r="Y60" s="116"/>
      <c r="Z60" s="116">
        <v>2006343</v>
      </c>
      <c r="AA60" s="116"/>
      <c r="AB60" s="116">
        <v>2454638</v>
      </c>
      <c r="AC60" s="116"/>
      <c r="AD60" s="116"/>
      <c r="AE60" s="116"/>
      <c r="AF60" s="116">
        <v>0</v>
      </c>
      <c r="AG60" s="116">
        <f t="shared" si="36"/>
        <v>27882361</v>
      </c>
      <c r="AH60" s="116">
        <f t="shared" si="48"/>
        <v>27882361</v>
      </c>
      <c r="AI60" s="119"/>
      <c r="AJ60" s="118">
        <f t="shared" si="3"/>
        <v>27882361</v>
      </c>
    </row>
    <row r="61" spans="1:37" s="97" customFormat="1" ht="22.5" customHeight="1" x14ac:dyDescent="0.15">
      <c r="A61" s="113"/>
      <c r="B61" s="125" t="s">
        <v>39</v>
      </c>
      <c r="C61" s="99"/>
      <c r="D61" s="115" t="s">
        <v>43</v>
      </c>
      <c r="E61" s="99"/>
      <c r="F61" s="116"/>
      <c r="G61" s="116">
        <v>30479549</v>
      </c>
      <c r="H61" s="116">
        <f>19320839+8655836</f>
        <v>27976675</v>
      </c>
      <c r="I61" s="116">
        <v>190654489</v>
      </c>
      <c r="J61" s="116"/>
      <c r="K61" s="116">
        <v>1895317960</v>
      </c>
      <c r="L61" s="116"/>
      <c r="M61" s="116">
        <v>113542309</v>
      </c>
      <c r="N61" s="116">
        <v>1000</v>
      </c>
      <c r="O61" s="116">
        <v>107962980</v>
      </c>
      <c r="P61" s="116"/>
      <c r="Q61" s="116">
        <v>126883654</v>
      </c>
      <c r="R61" s="116">
        <v>2009988</v>
      </c>
      <c r="S61" s="116"/>
      <c r="T61" s="116"/>
      <c r="U61" s="116"/>
      <c r="V61" s="116">
        <v>274296925</v>
      </c>
      <c r="W61" s="116"/>
      <c r="X61" s="116"/>
      <c r="Y61" s="116">
        <v>412296435</v>
      </c>
      <c r="Z61" s="116">
        <v>13400733</v>
      </c>
      <c r="AA61" s="116"/>
      <c r="AB61" s="116"/>
      <c r="AC61" s="116"/>
      <c r="AD61" s="116">
        <v>412400</v>
      </c>
      <c r="AE61" s="116">
        <v>530117</v>
      </c>
      <c r="AF61" s="116">
        <v>0</v>
      </c>
      <c r="AG61" s="116">
        <f t="shared" si="36"/>
        <v>3195765214</v>
      </c>
      <c r="AH61" s="116">
        <f t="shared" si="48"/>
        <v>3195765214</v>
      </c>
      <c r="AI61" s="119"/>
      <c r="AJ61" s="118">
        <f t="shared" si="3"/>
        <v>3194822697</v>
      </c>
    </row>
    <row r="62" spans="1:37" s="97" customFormat="1" ht="22.5" customHeight="1" x14ac:dyDescent="0.15">
      <c r="A62" s="113"/>
      <c r="B62" s="125" t="s">
        <v>31</v>
      </c>
      <c r="C62" s="99"/>
      <c r="D62" s="115" t="s">
        <v>88</v>
      </c>
      <c r="E62" s="99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>
        <v>0</v>
      </c>
      <c r="AG62" s="116">
        <f t="shared" si="36"/>
        <v>0</v>
      </c>
      <c r="AH62" s="116">
        <f t="shared" si="48"/>
        <v>0</v>
      </c>
      <c r="AI62" s="119"/>
      <c r="AJ62" s="118">
        <f t="shared" si="3"/>
        <v>0</v>
      </c>
    </row>
    <row r="63" spans="1:37" s="97" customFormat="1" ht="22.5" customHeight="1" x14ac:dyDescent="0.15">
      <c r="A63" s="113"/>
      <c r="B63" s="114" t="s">
        <v>16</v>
      </c>
      <c r="C63" s="99"/>
      <c r="D63" s="115" t="s">
        <v>40</v>
      </c>
      <c r="E63" s="99"/>
      <c r="F63" s="116"/>
      <c r="G63" s="116">
        <v>10</v>
      </c>
      <c r="H63" s="116">
        <v>10</v>
      </c>
      <c r="I63" s="116">
        <v>10</v>
      </c>
      <c r="J63" s="116"/>
      <c r="K63" s="116">
        <v>10</v>
      </c>
      <c r="L63" s="116"/>
      <c r="M63" s="116"/>
      <c r="N63" s="116"/>
      <c r="O63" s="116">
        <v>10</v>
      </c>
      <c r="P63" s="116"/>
      <c r="Q63" s="116">
        <v>10</v>
      </c>
      <c r="R63" s="116"/>
      <c r="S63" s="116"/>
      <c r="T63" s="116"/>
      <c r="U63" s="116"/>
      <c r="V63" s="116">
        <v>10</v>
      </c>
      <c r="W63" s="116"/>
      <c r="X63" s="116"/>
      <c r="Y63" s="116"/>
      <c r="Z63" s="116">
        <v>10</v>
      </c>
      <c r="AA63" s="116"/>
      <c r="AB63" s="116"/>
      <c r="AC63" s="116"/>
      <c r="AD63" s="116"/>
      <c r="AE63" s="116"/>
      <c r="AF63" s="116">
        <v>0</v>
      </c>
      <c r="AG63" s="116">
        <f t="shared" si="36"/>
        <v>80</v>
      </c>
      <c r="AH63" s="116">
        <f t="shared" si="48"/>
        <v>80</v>
      </c>
      <c r="AI63" s="119"/>
      <c r="AJ63" s="118">
        <f t="shared" si="3"/>
        <v>80</v>
      </c>
    </row>
    <row r="64" spans="1:37" s="97" customFormat="1" ht="22.5" customHeight="1" x14ac:dyDescent="0.15">
      <c r="A64" s="113"/>
      <c r="B64" s="120" t="s">
        <v>17</v>
      </c>
      <c r="C64" s="121"/>
      <c r="D64" s="141" t="s">
        <v>18</v>
      </c>
      <c r="E64" s="121"/>
      <c r="F64" s="123">
        <f>+SUM(F65:F67)</f>
        <v>0</v>
      </c>
      <c r="G64" s="123">
        <f t="shared" ref="G64:AF64" si="71">+SUM(G65:G67)</f>
        <v>0</v>
      </c>
      <c r="H64" s="123">
        <f t="shared" ref="H64" si="72">+SUM(H65:H67)</f>
        <v>4124000</v>
      </c>
      <c r="I64" s="123">
        <f t="shared" si="71"/>
        <v>0</v>
      </c>
      <c r="J64" s="123">
        <f t="shared" ref="J64" si="73">+SUM(J65:J67)</f>
        <v>0</v>
      </c>
      <c r="K64" s="123">
        <f t="shared" si="71"/>
        <v>0</v>
      </c>
      <c r="L64" s="123">
        <f t="shared" ref="L64:N64" si="74">+SUM(L65:L67)</f>
        <v>0</v>
      </c>
      <c r="M64" s="123">
        <f t="shared" si="74"/>
        <v>0</v>
      </c>
      <c r="N64" s="123">
        <f t="shared" si="74"/>
        <v>0</v>
      </c>
      <c r="O64" s="123">
        <f t="shared" si="71"/>
        <v>0</v>
      </c>
      <c r="P64" s="123">
        <f t="shared" ref="P64" si="75">+SUM(P65:P67)</f>
        <v>0</v>
      </c>
      <c r="Q64" s="123">
        <f t="shared" si="71"/>
        <v>0</v>
      </c>
      <c r="R64" s="123">
        <f t="shared" ref="R64" si="76">+SUM(R65:R67)</f>
        <v>0</v>
      </c>
      <c r="S64" s="123">
        <f>+SUM(S65:S67)</f>
        <v>11016434</v>
      </c>
      <c r="T64" s="123">
        <f>+SUM(T65:T67)</f>
        <v>0</v>
      </c>
      <c r="U64" s="123">
        <f t="shared" si="71"/>
        <v>0</v>
      </c>
      <c r="V64" s="123">
        <f t="shared" si="71"/>
        <v>0</v>
      </c>
      <c r="W64" s="123">
        <f>+SUM(W65:W67)</f>
        <v>0</v>
      </c>
      <c r="X64" s="123">
        <f t="shared" si="71"/>
        <v>337898070</v>
      </c>
      <c r="Y64" s="123">
        <f t="shared" si="71"/>
        <v>567249696</v>
      </c>
      <c r="Z64" s="123">
        <f t="shared" si="71"/>
        <v>0</v>
      </c>
      <c r="AA64" s="123">
        <f t="shared" ref="AA64:AB64" si="77">+SUM(AA65:AA67)</f>
        <v>0</v>
      </c>
      <c r="AB64" s="123">
        <f t="shared" si="77"/>
        <v>0</v>
      </c>
      <c r="AC64" s="123">
        <f t="shared" ref="AC64" si="78">+SUM(AC65:AC67)</f>
        <v>0</v>
      </c>
      <c r="AD64" s="123">
        <f t="shared" si="71"/>
        <v>0</v>
      </c>
      <c r="AE64" s="123">
        <f t="shared" si="71"/>
        <v>0</v>
      </c>
      <c r="AF64" s="123">
        <f t="shared" si="71"/>
        <v>309709331</v>
      </c>
      <c r="AG64" s="123">
        <f t="shared" si="36"/>
        <v>610578869</v>
      </c>
      <c r="AH64" s="123">
        <f t="shared" si="48"/>
        <v>920288200</v>
      </c>
      <c r="AI64" s="119"/>
      <c r="AJ64" s="118">
        <f t="shared" si="3"/>
        <v>920288200</v>
      </c>
    </row>
    <row r="65" spans="1:36" s="97" customFormat="1" ht="24" customHeight="1" x14ac:dyDescent="0.15">
      <c r="A65" s="113"/>
      <c r="B65" s="125" t="s">
        <v>20</v>
      </c>
      <c r="C65" s="99"/>
      <c r="D65" s="115" t="s">
        <v>92</v>
      </c>
      <c r="E65" s="99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>
        <v>567249696</v>
      </c>
      <c r="Z65" s="116"/>
      <c r="AA65" s="116"/>
      <c r="AB65" s="116"/>
      <c r="AC65" s="116"/>
      <c r="AD65" s="116"/>
      <c r="AE65" s="116"/>
      <c r="AF65" s="116">
        <v>0</v>
      </c>
      <c r="AG65" s="116">
        <f t="shared" si="36"/>
        <v>567249696</v>
      </c>
      <c r="AH65" s="116">
        <f t="shared" si="48"/>
        <v>567249696</v>
      </c>
      <c r="AI65" s="119"/>
      <c r="AJ65" s="118"/>
    </row>
    <row r="66" spans="1:36" s="97" customFormat="1" ht="24" customHeight="1" x14ac:dyDescent="0.15">
      <c r="A66" s="113"/>
      <c r="B66" s="125" t="s">
        <v>39</v>
      </c>
      <c r="C66" s="99"/>
      <c r="D66" s="115" t="s">
        <v>93</v>
      </c>
      <c r="E66" s="99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>
        <v>309709331</v>
      </c>
      <c r="Y66" s="116"/>
      <c r="Z66" s="116"/>
      <c r="AA66" s="116"/>
      <c r="AB66" s="116"/>
      <c r="AC66" s="116"/>
      <c r="AD66" s="116"/>
      <c r="AE66" s="116"/>
      <c r="AF66" s="116">
        <f>+SUM(G66:AE66)</f>
        <v>309709331</v>
      </c>
      <c r="AG66" s="116">
        <f t="shared" si="36"/>
        <v>0</v>
      </c>
      <c r="AH66" s="116">
        <f t="shared" si="48"/>
        <v>309709331</v>
      </c>
      <c r="AI66" s="119"/>
      <c r="AJ66" s="118"/>
    </row>
    <row r="67" spans="1:36" s="97" customFormat="1" ht="24" customHeight="1" x14ac:dyDescent="0.15">
      <c r="A67" s="113"/>
      <c r="B67" s="125" t="s">
        <v>31</v>
      </c>
      <c r="C67" s="99"/>
      <c r="D67" s="115" t="s">
        <v>95</v>
      </c>
      <c r="E67" s="99"/>
      <c r="F67" s="116"/>
      <c r="G67" s="116"/>
      <c r="H67" s="116">
        <v>4124000</v>
      </c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>
        <v>11016434</v>
      </c>
      <c r="T67" s="116"/>
      <c r="U67" s="116"/>
      <c r="V67" s="116"/>
      <c r="W67" s="116"/>
      <c r="X67" s="116">
        <v>28188739</v>
      </c>
      <c r="Y67" s="116"/>
      <c r="Z67" s="116"/>
      <c r="AA67" s="116"/>
      <c r="AB67" s="116"/>
      <c r="AC67" s="116"/>
      <c r="AD67" s="116"/>
      <c r="AE67" s="116"/>
      <c r="AF67" s="116">
        <v>0</v>
      </c>
      <c r="AG67" s="116">
        <f t="shared" si="36"/>
        <v>43329173</v>
      </c>
      <c r="AH67" s="116">
        <f t="shared" si="48"/>
        <v>43329173</v>
      </c>
      <c r="AI67" s="119"/>
      <c r="AJ67" s="118"/>
    </row>
    <row r="68" spans="1:36" s="97" customFormat="1" ht="24" customHeight="1" x14ac:dyDescent="0.15">
      <c r="A68" s="113"/>
      <c r="B68" s="114" t="s">
        <v>66</v>
      </c>
      <c r="C68" s="99"/>
      <c r="D68" s="115" t="s">
        <v>41</v>
      </c>
      <c r="E68" s="99"/>
      <c r="F68" s="116">
        <v>10</v>
      </c>
      <c r="G68" s="116">
        <v>10</v>
      </c>
      <c r="H68" s="116"/>
      <c r="I68" s="116">
        <v>10</v>
      </c>
      <c r="J68" s="116">
        <v>10</v>
      </c>
      <c r="K68" s="116">
        <v>10</v>
      </c>
      <c r="L68" s="116">
        <v>10</v>
      </c>
      <c r="M68" s="116">
        <v>10</v>
      </c>
      <c r="N68" s="116"/>
      <c r="O68" s="116">
        <v>10</v>
      </c>
      <c r="P68" s="116">
        <v>10</v>
      </c>
      <c r="Q68" s="116">
        <v>10</v>
      </c>
      <c r="R68" s="116">
        <v>10</v>
      </c>
      <c r="S68" s="116">
        <v>10</v>
      </c>
      <c r="T68" s="116">
        <v>10</v>
      </c>
      <c r="U68" s="116">
        <v>10</v>
      </c>
      <c r="V68" s="116">
        <v>2863155</v>
      </c>
      <c r="W68" s="116">
        <v>10</v>
      </c>
      <c r="X68" s="116">
        <v>10</v>
      </c>
      <c r="Y68" s="116">
        <v>10</v>
      </c>
      <c r="Z68" s="116">
        <v>10</v>
      </c>
      <c r="AA68" s="116">
        <v>10</v>
      </c>
      <c r="AB68" s="116">
        <v>10</v>
      </c>
      <c r="AC68" s="116"/>
      <c r="AD68" s="116">
        <v>10</v>
      </c>
      <c r="AE68" s="116">
        <v>10</v>
      </c>
      <c r="AF68" s="116">
        <v>0</v>
      </c>
      <c r="AG68" s="116">
        <f t="shared" si="36"/>
        <v>2863375</v>
      </c>
      <c r="AH68" s="116">
        <f t="shared" si="48"/>
        <v>2863375</v>
      </c>
      <c r="AI68" s="119"/>
      <c r="AJ68" s="118">
        <f t="shared" si="3"/>
        <v>2863355</v>
      </c>
    </row>
    <row r="69" spans="1:36" s="97" customFormat="1" ht="22.5" customHeight="1" x14ac:dyDescent="0.15">
      <c r="A69" s="113"/>
      <c r="B69" s="120" t="s">
        <v>67</v>
      </c>
      <c r="C69" s="121"/>
      <c r="D69" s="122" t="s">
        <v>19</v>
      </c>
      <c r="E69" s="99"/>
      <c r="F69" s="123">
        <v>10</v>
      </c>
      <c r="G69" s="123">
        <v>10</v>
      </c>
      <c r="H69" s="123">
        <v>10</v>
      </c>
      <c r="I69" s="123">
        <v>10</v>
      </c>
      <c r="J69" s="123">
        <v>10</v>
      </c>
      <c r="K69" s="123">
        <v>10</v>
      </c>
      <c r="L69" s="123">
        <v>10</v>
      </c>
      <c r="M69" s="123">
        <v>10</v>
      </c>
      <c r="N69" s="123"/>
      <c r="O69" s="123">
        <v>10</v>
      </c>
      <c r="P69" s="123">
        <v>10</v>
      </c>
      <c r="Q69" s="123">
        <v>10</v>
      </c>
      <c r="R69" s="123">
        <v>10</v>
      </c>
      <c r="S69" s="123">
        <v>10</v>
      </c>
      <c r="T69" s="123">
        <v>10</v>
      </c>
      <c r="U69" s="123">
        <v>10</v>
      </c>
      <c r="V69" s="123">
        <v>10</v>
      </c>
      <c r="W69" s="123">
        <v>10</v>
      </c>
      <c r="X69" s="123">
        <v>10</v>
      </c>
      <c r="Y69" s="123">
        <v>10</v>
      </c>
      <c r="Z69" s="123">
        <v>10</v>
      </c>
      <c r="AA69" s="123">
        <v>10</v>
      </c>
      <c r="AB69" s="123">
        <v>10</v>
      </c>
      <c r="AC69" s="123">
        <v>10</v>
      </c>
      <c r="AD69" s="123">
        <f>10+132088</f>
        <v>132098</v>
      </c>
      <c r="AE69" s="123">
        <v>10</v>
      </c>
      <c r="AF69" s="123">
        <v>0</v>
      </c>
      <c r="AG69" s="123">
        <f t="shared" si="36"/>
        <v>132338</v>
      </c>
      <c r="AH69" s="123">
        <f t="shared" si="48"/>
        <v>132338</v>
      </c>
      <c r="AI69" s="119"/>
      <c r="AJ69" s="118">
        <f t="shared" si="3"/>
        <v>230</v>
      </c>
    </row>
    <row r="70" spans="1:36" s="97" customFormat="1" ht="25.5" customHeight="1" x14ac:dyDescent="0.15"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19"/>
      <c r="AJ70" s="119"/>
    </row>
    <row r="71" spans="1:36" s="97" customFormat="1" ht="18" hidden="1" customHeight="1" x14ac:dyDescent="0.15"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>
        <f>+AI8-AI37</f>
        <v>0</v>
      </c>
      <c r="AJ71" s="142">
        <f>+AJ8-AJ37</f>
        <v>0</v>
      </c>
    </row>
    <row r="72" spans="1:36" s="97" customFormat="1" ht="18" customHeight="1" x14ac:dyDescent="0.15"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</row>
    <row r="73" spans="1:36" s="97" customFormat="1" ht="18" customHeight="1" x14ac:dyDescent="0.15"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</row>
    <row r="74" spans="1:36" s="97" customFormat="1" ht="18" customHeight="1" x14ac:dyDescent="0.15"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</row>
    <row r="75" spans="1:36" s="97" customFormat="1" ht="18" customHeight="1" x14ac:dyDescent="0.15"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</row>
    <row r="76" spans="1:36" s="97" customFormat="1" ht="18" customHeight="1" x14ac:dyDescent="0.15"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</row>
    <row r="77" spans="1:36" s="97" customFormat="1" ht="18" customHeight="1" x14ac:dyDescent="0.15"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</row>
    <row r="78" spans="1:36" s="97" customFormat="1" ht="18" customHeight="1" x14ac:dyDescent="0.15"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</row>
    <row r="79" spans="1:36" s="97" customFormat="1" ht="18" customHeight="1" x14ac:dyDescent="0.15"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</row>
    <row r="80" spans="1:36" s="97" customFormat="1" ht="18" customHeight="1" x14ac:dyDescent="0.15"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</row>
    <row r="81" spans="6:36" s="97" customFormat="1" ht="18" customHeight="1" x14ac:dyDescent="0.15"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</row>
    <row r="82" spans="6:36" s="97" customFormat="1" ht="18" customHeight="1" x14ac:dyDescent="0.15"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</row>
    <row r="83" spans="6:36" s="97" customFormat="1" ht="18" customHeight="1" x14ac:dyDescent="0.15"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</row>
    <row r="84" spans="6:36" s="97" customFormat="1" ht="18" customHeight="1" x14ac:dyDescent="0.15"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</row>
    <row r="85" spans="6:36" s="97" customFormat="1" ht="18" customHeight="1" x14ac:dyDescent="0.15"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</row>
    <row r="86" spans="6:36" s="97" customFormat="1" ht="18" customHeight="1" x14ac:dyDescent="0.15"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</row>
    <row r="87" spans="6:36" s="97" customFormat="1" ht="18" customHeight="1" x14ac:dyDescent="0.15">
      <c r="AI87" s="119"/>
      <c r="AJ87" s="119"/>
    </row>
    <row r="88" spans="6:36" s="97" customFormat="1" ht="18" customHeight="1" x14ac:dyDescent="0.15">
      <c r="AI88" s="119"/>
      <c r="AJ88" s="119"/>
    </row>
    <row r="89" spans="6:36" s="97" customFormat="1" ht="18" customHeight="1" x14ac:dyDescent="0.15">
      <c r="AI89" s="119"/>
      <c r="AJ89" s="119"/>
    </row>
    <row r="90" spans="6:36" s="97" customFormat="1" ht="18" customHeight="1" x14ac:dyDescent="0.15">
      <c r="AI90" s="119"/>
      <c r="AJ90" s="119"/>
    </row>
    <row r="91" spans="6:36" s="97" customFormat="1" ht="18" customHeight="1" x14ac:dyDescent="0.15">
      <c r="AI91" s="119"/>
      <c r="AJ91" s="119"/>
    </row>
    <row r="92" spans="6:36" s="97" customFormat="1" ht="18" customHeight="1" x14ac:dyDescent="0.15">
      <c r="AI92" s="119"/>
      <c r="AJ92" s="119"/>
    </row>
    <row r="93" spans="6:36" s="97" customFormat="1" ht="18" customHeight="1" x14ac:dyDescent="0.15">
      <c r="AI93" s="119"/>
      <c r="AJ93" s="119"/>
    </row>
    <row r="94" spans="6:36" s="97" customFormat="1" ht="18" customHeight="1" x14ac:dyDescent="0.15">
      <c r="AI94" s="119"/>
      <c r="AJ94" s="119"/>
    </row>
    <row r="95" spans="6:36" s="97" customFormat="1" ht="18" customHeight="1" x14ac:dyDescent="0.15">
      <c r="AI95" s="119"/>
      <c r="AJ95" s="119"/>
    </row>
    <row r="96" spans="6:36" s="97" customFormat="1" ht="18" customHeight="1" x14ac:dyDescent="0.15">
      <c r="AI96" s="119"/>
      <c r="AJ96" s="119"/>
    </row>
    <row r="97" spans="35:36" s="97" customFormat="1" ht="18" customHeight="1" x14ac:dyDescent="0.15">
      <c r="AI97" s="119"/>
      <c r="AJ97" s="119"/>
    </row>
    <row r="98" spans="35:36" ht="18" customHeight="1" x14ac:dyDescent="0.25">
      <c r="AI98" s="59"/>
      <c r="AJ98" s="59"/>
    </row>
    <row r="99" spans="35:36" ht="18" customHeight="1" x14ac:dyDescent="0.25">
      <c r="AI99" s="59"/>
      <c r="AJ99" s="59"/>
    </row>
    <row r="100" spans="35:36" ht="18" customHeight="1" x14ac:dyDescent="0.25">
      <c r="AI100" s="59"/>
      <c r="AJ100" s="59"/>
    </row>
    <row r="101" spans="35:36" ht="18" customHeight="1" x14ac:dyDescent="0.25">
      <c r="AI101" s="59"/>
      <c r="AJ101" s="59"/>
    </row>
    <row r="102" spans="35:36" ht="18" customHeight="1" x14ac:dyDescent="0.25">
      <c r="AI102" s="59"/>
      <c r="AJ102" s="59"/>
    </row>
    <row r="103" spans="35:36" ht="18" customHeight="1" x14ac:dyDescent="0.25">
      <c r="AI103" s="59"/>
      <c r="AJ103" s="59"/>
    </row>
    <row r="104" spans="35:36" ht="18" customHeight="1" x14ac:dyDescent="0.25">
      <c r="AI104" s="59"/>
      <c r="AJ104" s="59"/>
    </row>
    <row r="105" spans="35:36" ht="18" customHeight="1" x14ac:dyDescent="0.25">
      <c r="AI105" s="59"/>
      <c r="AJ105" s="59"/>
    </row>
    <row r="106" spans="35:36" ht="18" customHeight="1" x14ac:dyDescent="0.25">
      <c r="AI106" s="59"/>
      <c r="AJ106" s="59"/>
    </row>
    <row r="107" spans="35:36" ht="18" customHeight="1" x14ac:dyDescent="0.25">
      <c r="AI107" s="59"/>
      <c r="AJ107" s="59"/>
    </row>
    <row r="108" spans="35:36" ht="18" customHeight="1" x14ac:dyDescent="0.25">
      <c r="AI108" s="59"/>
      <c r="AJ108" s="59"/>
    </row>
    <row r="109" spans="35:36" ht="18" customHeight="1" x14ac:dyDescent="0.25">
      <c r="AI109" s="59"/>
      <c r="AJ109" s="59"/>
    </row>
    <row r="110" spans="35:36" ht="18" customHeight="1" x14ac:dyDescent="0.25">
      <c r="AI110" s="59"/>
      <c r="AJ110" s="59"/>
    </row>
    <row r="111" spans="35:36" ht="18" customHeight="1" x14ac:dyDescent="0.25">
      <c r="AI111" s="59"/>
      <c r="AJ111" s="59"/>
    </row>
    <row r="112" spans="35:36" ht="18" customHeight="1" x14ac:dyDescent="0.25">
      <c r="AI112" s="59"/>
      <c r="AJ112" s="59"/>
    </row>
    <row r="113" spans="35:36" ht="18" customHeight="1" x14ac:dyDescent="0.25">
      <c r="AI113" s="59"/>
      <c r="AJ113" s="59"/>
    </row>
    <row r="114" spans="35:36" ht="18" customHeight="1" x14ac:dyDescent="0.25">
      <c r="AI114" s="59"/>
      <c r="AJ114" s="59"/>
    </row>
    <row r="115" spans="35:36" ht="18" customHeight="1" x14ac:dyDescent="0.25">
      <c r="AI115" s="59"/>
      <c r="AJ115" s="59"/>
    </row>
    <row r="116" spans="35:36" ht="18" customHeight="1" x14ac:dyDescent="0.25">
      <c r="AI116" s="59"/>
      <c r="AJ116" s="59"/>
    </row>
    <row r="117" spans="35:36" ht="18" customHeight="1" x14ac:dyDescent="0.25">
      <c r="AI117" s="59"/>
      <c r="AJ117" s="59"/>
    </row>
    <row r="118" spans="35:36" ht="18" customHeight="1" x14ac:dyDescent="0.25">
      <c r="AI118" s="59"/>
      <c r="AJ118" s="59"/>
    </row>
  </sheetData>
  <mergeCells count="2">
    <mergeCell ref="K1:T1"/>
    <mergeCell ref="K2:T2"/>
  </mergeCells>
  <pageMargins left="0.27559055118110237" right="0.15748031496062992" top="0.74803149606299213" bottom="0.74803149606299213" header="0.31496062992125984" footer="0.31496062992125984"/>
  <pageSetup scale="24" fitToHeight="0" orientation="landscape" r:id="rId1"/>
  <colBreaks count="1" manualBreakCount="1"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Y127"/>
  <sheetViews>
    <sheetView showGridLines="0" zoomScale="55" zoomScaleNormal="55" workbookViewId="0">
      <selection sqref="A1:XFD1"/>
    </sheetView>
  </sheetViews>
  <sheetFormatPr baseColWidth="10" defaultColWidth="9.625" defaultRowHeight="18" customHeight="1" x14ac:dyDescent="0.25"/>
  <cols>
    <col min="1" max="1" width="0.875" style="48" customWidth="1"/>
    <col min="2" max="2" width="10.75" style="48" customWidth="1"/>
    <col min="3" max="3" width="0.875" style="48" customWidth="1"/>
    <col min="4" max="4" width="46" style="48" customWidth="1"/>
    <col min="5" max="5" width="0.875" style="48" customWidth="1"/>
    <col min="6" max="6" width="16.75" style="48" bestFit="1" customWidth="1"/>
    <col min="7" max="7" width="19.75" style="48" customWidth="1"/>
    <col min="8" max="8" width="21.375" style="48" customWidth="1"/>
    <col min="9" max="9" width="21.625" style="48" customWidth="1"/>
    <col min="10" max="10" width="18.75" style="48" customWidth="1"/>
    <col min="11" max="11" width="15.25" style="48" customWidth="1"/>
    <col min="12" max="12" width="17.25" style="48" customWidth="1"/>
    <col min="13" max="13" width="15.5" style="48" customWidth="1"/>
    <col min="14" max="14" width="14.5" style="48" customWidth="1"/>
    <col min="15" max="15" width="16.625" style="48" customWidth="1"/>
    <col min="16" max="16" width="20.5" style="48" customWidth="1"/>
    <col min="17" max="17" width="16.875" style="48" customWidth="1"/>
    <col min="18" max="18" width="17.75" style="48" customWidth="1"/>
    <col min="19" max="19" width="17.625" style="48" customWidth="1"/>
    <col min="20" max="20" width="13.5" style="48" customWidth="1"/>
    <col min="21" max="21" width="17.875" style="48" customWidth="1"/>
    <col min="22" max="22" width="19.75" style="48" customWidth="1"/>
    <col min="23" max="23" width="17" style="48" customWidth="1"/>
    <col min="24" max="24" width="17.25" style="48" customWidth="1"/>
    <col min="25" max="25" width="19.625" style="48" customWidth="1"/>
    <col min="26" max="26" width="18" style="48" customWidth="1"/>
    <col min="27" max="27" width="18.625" style="48" customWidth="1"/>
    <col min="28" max="28" width="20.75" style="48" customWidth="1"/>
    <col min="29" max="29" width="19.25" style="48" customWidth="1"/>
    <col min="30" max="30" width="17.75" style="48" customWidth="1"/>
    <col min="31" max="31" width="17.625" style="48" customWidth="1"/>
    <col min="32" max="32" width="21.625" style="48" hidden="1" customWidth="1"/>
    <col min="33" max="33" width="21.25" style="48" bestFit="1" customWidth="1"/>
    <col min="34" max="34" width="21.25" style="78" hidden="1" customWidth="1"/>
    <col min="35" max="35" width="2.5" style="48" customWidth="1"/>
    <col min="36" max="36" width="20.75" style="48" hidden="1" customWidth="1"/>
    <col min="37" max="37" width="9.625" style="48" hidden="1" customWidth="1"/>
    <col min="38" max="38" width="16.75" style="48" hidden="1" customWidth="1"/>
    <col min="39" max="39" width="17.625" style="48" hidden="1" customWidth="1"/>
    <col min="40" max="41" width="9.625" style="48" hidden="1" customWidth="1"/>
    <col min="42" max="42" width="17.75" style="48" hidden="1" customWidth="1"/>
    <col min="43" max="43" width="14.625" style="48" hidden="1" customWidth="1"/>
    <col min="44" max="47" width="9.625" style="48" hidden="1" customWidth="1"/>
    <col min="48" max="48" width="13.125" style="48" hidden="1" customWidth="1"/>
    <col min="49" max="49" width="9.625" style="48" customWidth="1"/>
    <col min="50" max="50" width="15.125" style="48" customWidth="1"/>
    <col min="51" max="51" width="13.125" style="55" bestFit="1" customWidth="1"/>
    <col min="52" max="16384" width="9.625" style="48"/>
  </cols>
  <sheetData>
    <row r="1" spans="1:51" ht="18" customHeight="1" x14ac:dyDescent="0.25">
      <c r="D1" s="60">
        <v>1000</v>
      </c>
      <c r="F1" s="49"/>
      <c r="X1" s="49"/>
      <c r="Y1" s="49"/>
      <c r="Z1" s="49"/>
      <c r="AA1" s="49"/>
      <c r="AB1" s="49"/>
      <c r="AC1" s="49"/>
    </row>
    <row r="2" spans="1:51" ht="18" customHeight="1" x14ac:dyDescent="0.35">
      <c r="B2" s="50"/>
      <c r="K2" s="95" t="s">
        <v>152</v>
      </c>
      <c r="L2" s="95"/>
      <c r="M2" s="95"/>
      <c r="N2" s="95"/>
      <c r="O2" s="95"/>
      <c r="P2" s="61"/>
      <c r="Q2" s="51"/>
      <c r="R2" s="51"/>
      <c r="U2" s="51"/>
      <c r="V2" s="51"/>
    </row>
    <row r="3" spans="1:51" ht="18" customHeight="1" x14ac:dyDescent="0.35">
      <c r="B3" s="50"/>
      <c r="F3" s="52"/>
      <c r="G3" s="52"/>
      <c r="H3" s="52"/>
      <c r="I3" s="52"/>
      <c r="J3" s="52"/>
      <c r="K3" s="96" t="s">
        <v>141</v>
      </c>
      <c r="L3" s="96"/>
      <c r="M3" s="96"/>
      <c r="N3" s="96"/>
      <c r="O3" s="96"/>
      <c r="P3" s="62"/>
      <c r="Q3" s="53"/>
      <c r="R3" s="53"/>
      <c r="S3" s="52"/>
      <c r="T3" s="52"/>
      <c r="U3" s="53"/>
      <c r="V3" s="53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83"/>
    </row>
    <row r="4" spans="1:51" ht="18" customHeight="1" x14ac:dyDescent="0.25">
      <c r="B4" s="54"/>
      <c r="AD4" s="49"/>
      <c r="AE4" s="49"/>
      <c r="AF4" s="49"/>
      <c r="AG4" s="49"/>
      <c r="AH4" s="82"/>
    </row>
    <row r="5" spans="1:51" ht="18" customHeight="1" x14ac:dyDescent="0.25">
      <c r="B5" s="54"/>
      <c r="AD5" s="49"/>
      <c r="AE5" s="49"/>
      <c r="AF5" s="49"/>
      <c r="AG5" s="49"/>
      <c r="AH5" s="82"/>
    </row>
    <row r="6" spans="1:51" ht="18" customHeight="1" x14ac:dyDescent="0.25">
      <c r="B6" s="56"/>
    </row>
    <row r="7" spans="1:51" s="97" customFormat="1" ht="101.25" customHeight="1" x14ac:dyDescent="0.15">
      <c r="B7" s="98"/>
      <c r="C7" s="99"/>
      <c r="D7" s="99"/>
      <c r="E7" s="99"/>
      <c r="F7" s="57" t="s">
        <v>105</v>
      </c>
      <c r="G7" s="57" t="s">
        <v>109</v>
      </c>
      <c r="H7" s="57" t="s">
        <v>143</v>
      </c>
      <c r="I7" s="57" t="s">
        <v>110</v>
      </c>
      <c r="J7" s="57" t="s">
        <v>131</v>
      </c>
      <c r="K7" s="57" t="s">
        <v>111</v>
      </c>
      <c r="L7" s="57" t="s">
        <v>130</v>
      </c>
      <c r="M7" s="57" t="s">
        <v>129</v>
      </c>
      <c r="N7" s="57" t="s">
        <v>146</v>
      </c>
      <c r="O7" s="57" t="s">
        <v>112</v>
      </c>
      <c r="P7" s="57" t="s">
        <v>136</v>
      </c>
      <c r="Q7" s="57" t="s">
        <v>113</v>
      </c>
      <c r="R7" s="57" t="s">
        <v>128</v>
      </c>
      <c r="S7" s="57" t="s">
        <v>106</v>
      </c>
      <c r="T7" s="57" t="s">
        <v>107</v>
      </c>
      <c r="U7" s="57" t="s">
        <v>114</v>
      </c>
      <c r="V7" s="57" t="s">
        <v>115</v>
      </c>
      <c r="W7" s="57" t="s">
        <v>108</v>
      </c>
      <c r="X7" s="57" t="s">
        <v>116</v>
      </c>
      <c r="Y7" s="57" t="s">
        <v>117</v>
      </c>
      <c r="Z7" s="57" t="s">
        <v>118</v>
      </c>
      <c r="AA7" s="57" t="s">
        <v>133</v>
      </c>
      <c r="AB7" s="57" t="s">
        <v>137</v>
      </c>
      <c r="AC7" s="57" t="s">
        <v>147</v>
      </c>
      <c r="AD7" s="57" t="s">
        <v>119</v>
      </c>
      <c r="AE7" s="57" t="s">
        <v>120</v>
      </c>
      <c r="AF7" s="100" t="s">
        <v>104</v>
      </c>
      <c r="AG7" s="100" t="s">
        <v>50</v>
      </c>
      <c r="AH7" s="143" t="s">
        <v>103</v>
      </c>
      <c r="AJ7" s="97" t="s">
        <v>57</v>
      </c>
      <c r="AY7" s="144"/>
    </row>
    <row r="8" spans="1:51" s="97" customFormat="1" ht="18" customHeight="1" x14ac:dyDescent="0.15">
      <c r="B8" s="101"/>
      <c r="C8" s="99"/>
      <c r="D8" s="99"/>
      <c r="E8" s="99"/>
      <c r="F8" s="102" t="s">
        <v>78</v>
      </c>
      <c r="G8" s="102" t="s">
        <v>71</v>
      </c>
      <c r="H8" s="102" t="s">
        <v>142</v>
      </c>
      <c r="I8" s="102" t="s">
        <v>72</v>
      </c>
      <c r="J8" s="102" t="s">
        <v>124</v>
      </c>
      <c r="K8" s="102" t="s">
        <v>73</v>
      </c>
      <c r="L8" s="102" t="s">
        <v>125</v>
      </c>
      <c r="M8" s="102" t="s">
        <v>126</v>
      </c>
      <c r="N8" s="102" t="s">
        <v>145</v>
      </c>
      <c r="O8" s="102" t="s">
        <v>74</v>
      </c>
      <c r="P8" s="102" t="s">
        <v>134</v>
      </c>
      <c r="Q8" s="102" t="s">
        <v>75</v>
      </c>
      <c r="R8" s="102" t="s">
        <v>127</v>
      </c>
      <c r="S8" s="102" t="s">
        <v>68</v>
      </c>
      <c r="T8" s="102" t="s">
        <v>69</v>
      </c>
      <c r="U8" s="102" t="s">
        <v>76</v>
      </c>
      <c r="V8" s="102" t="s">
        <v>77</v>
      </c>
      <c r="W8" s="102" t="s">
        <v>70</v>
      </c>
      <c r="X8" s="102" t="s">
        <v>91</v>
      </c>
      <c r="Y8" s="102" t="s">
        <v>86</v>
      </c>
      <c r="Z8" s="102" t="s">
        <v>79</v>
      </c>
      <c r="AA8" s="102" t="s">
        <v>132</v>
      </c>
      <c r="AB8" s="102" t="s">
        <v>135</v>
      </c>
      <c r="AC8" s="102" t="s">
        <v>144</v>
      </c>
      <c r="AD8" s="102" t="s">
        <v>80</v>
      </c>
      <c r="AE8" s="102" t="s">
        <v>81</v>
      </c>
      <c r="AF8" s="103" t="s">
        <v>54</v>
      </c>
      <c r="AG8" s="103" t="s">
        <v>54</v>
      </c>
      <c r="AH8" s="145" t="s">
        <v>54</v>
      </c>
      <c r="AJ8" s="97" t="s">
        <v>58</v>
      </c>
      <c r="AM8" s="119" t="s">
        <v>90</v>
      </c>
      <c r="AQ8" s="97">
        <v>1000</v>
      </c>
      <c r="AY8" s="144"/>
    </row>
    <row r="9" spans="1:51" s="135" customFormat="1" ht="24.95" customHeight="1" x14ac:dyDescent="0.15">
      <c r="A9" s="146"/>
      <c r="B9" s="147" t="s">
        <v>154</v>
      </c>
      <c r="C9" s="106"/>
      <c r="D9" s="107" t="s">
        <v>1</v>
      </c>
      <c r="E9" s="108"/>
      <c r="F9" s="109">
        <f t="shared" ref="F9:AG9" si="0">SUM(F11,F12,F13,F14,F19,F20,F21,F22,F36,F37,F10)</f>
        <v>8945678.8770000003</v>
      </c>
      <c r="G9" s="109">
        <f t="shared" si="0"/>
        <v>26283937.307</v>
      </c>
      <c r="H9" s="109">
        <f t="shared" si="0"/>
        <v>573587.30499999993</v>
      </c>
      <c r="I9" s="109">
        <f t="shared" si="0"/>
        <v>57226532.309</v>
      </c>
      <c r="J9" s="109">
        <f t="shared" si="0"/>
        <v>4398416.5079999994</v>
      </c>
      <c r="K9" s="109">
        <f t="shared" si="0"/>
        <v>585665738.60699999</v>
      </c>
      <c r="L9" s="109">
        <f t="shared" si="0"/>
        <v>5608680.8610000005</v>
      </c>
      <c r="M9" s="109">
        <f t="shared" si="0"/>
        <v>55375280.309999995</v>
      </c>
      <c r="N9" s="109">
        <f t="shared" si="0"/>
        <v>0</v>
      </c>
      <c r="O9" s="109">
        <f t="shared" si="0"/>
        <v>42775104.023000002</v>
      </c>
      <c r="P9" s="109">
        <f t="shared" si="0"/>
        <v>2967034.8110000002</v>
      </c>
      <c r="Q9" s="109">
        <f t="shared" si="0"/>
        <v>68094864.025999993</v>
      </c>
      <c r="R9" s="109">
        <f t="shared" si="0"/>
        <v>627985.63500000001</v>
      </c>
      <c r="S9" s="109">
        <f t="shared" si="0"/>
        <v>4930543.0920000002</v>
      </c>
      <c r="T9" s="109">
        <f t="shared" si="0"/>
        <v>1733202.9830000002</v>
      </c>
      <c r="U9" s="109">
        <f t="shared" si="0"/>
        <v>3695285.7389999996</v>
      </c>
      <c r="V9" s="109">
        <f t="shared" si="0"/>
        <v>64072438.636</v>
      </c>
      <c r="W9" s="109">
        <f t="shared" si="0"/>
        <v>5145570.0750000002</v>
      </c>
      <c r="X9" s="109">
        <f t="shared" si="0"/>
        <v>29023212.510000002</v>
      </c>
      <c r="Y9" s="109">
        <f t="shared" si="0"/>
        <v>579558796.51899993</v>
      </c>
      <c r="Z9" s="109">
        <f t="shared" si="0"/>
        <v>21696319.698000003</v>
      </c>
      <c r="AA9" s="109">
        <f t="shared" si="0"/>
        <v>1607848.9129999999</v>
      </c>
      <c r="AB9" s="109">
        <f t="shared" si="0"/>
        <v>3249963.0159999998</v>
      </c>
      <c r="AC9" s="109">
        <f t="shared" si="0"/>
        <v>2223135.105</v>
      </c>
      <c r="AD9" s="109">
        <f t="shared" si="0"/>
        <v>971144</v>
      </c>
      <c r="AE9" s="109">
        <f t="shared" si="0"/>
        <v>5264771</v>
      </c>
      <c r="AF9" s="109">
        <f t="shared" si="0"/>
        <v>35439145.441</v>
      </c>
      <c r="AG9" s="109">
        <f t="shared" si="0"/>
        <v>1546275926.424</v>
      </c>
      <c r="AH9" s="109">
        <f>SUM(AH11,AH12,AH13,AH14,AH19,AH20,AH21,AH22,AH37,AH10,AH36)</f>
        <v>1581715071.865</v>
      </c>
      <c r="AI9" s="97"/>
      <c r="AJ9" s="148">
        <f>SUM(AJ11,AJ10,AJ12,AJ13,AJ14,AJ19,AJ20,AJ21,AJ22,AJ37,AJ36)</f>
        <v>1575479156.8649998</v>
      </c>
      <c r="AK9" s="134"/>
      <c r="AL9" s="148" t="e">
        <f>SUM(AL11,AL10,AL12,AL13,AL14,AL19,AL20,AL21,AL22,AL37,AL36)</f>
        <v>#REF!</v>
      </c>
      <c r="AM9" s="134" t="e">
        <f t="shared" ref="AM9:AM70" si="1">+AJ9+AL9</f>
        <v>#REF!</v>
      </c>
      <c r="AN9" s="134"/>
      <c r="AO9" s="134"/>
      <c r="AP9" s="134" t="e">
        <f>+(AH9-AD9-AE9)+#REF!</f>
        <v>#REF!</v>
      </c>
      <c r="AQ9" s="134"/>
      <c r="AR9" s="134"/>
      <c r="AS9" s="134"/>
      <c r="AV9" s="149" t="e">
        <f>+AH9+#REF!</f>
        <v>#REF!</v>
      </c>
      <c r="AY9" s="150"/>
    </row>
    <row r="10" spans="1:51" s="97" customFormat="1" ht="22.5" customHeight="1" x14ac:dyDescent="0.15">
      <c r="A10" s="113"/>
      <c r="B10" s="114" t="s">
        <v>37</v>
      </c>
      <c r="C10" s="99"/>
      <c r="D10" s="115" t="s">
        <v>14</v>
      </c>
      <c r="E10" s="99"/>
      <c r="F10" s="116">
        <f>'EJEC NO IMPRIMIR'!F10/'EJEC REGULAR'!$D$1</f>
        <v>108078.19</v>
      </c>
      <c r="G10" s="116">
        <f>'EJEC NO IMPRIMIR'!G10/'EJEC REGULAR'!$D$1</f>
        <v>27123.109</v>
      </c>
      <c r="H10" s="116">
        <f>'EJEC NO IMPRIMIR'!H10/'EJEC REGULAR'!$D$1</f>
        <v>0</v>
      </c>
      <c r="I10" s="116">
        <f>'EJEC NO IMPRIMIR'!I10/'EJEC REGULAR'!$D$1</f>
        <v>70342.429000000004</v>
      </c>
      <c r="J10" s="116">
        <f>'EJEC NO IMPRIMIR'!J10/'EJEC REGULAR'!$D$1</f>
        <v>0</v>
      </c>
      <c r="K10" s="116">
        <f>'EJEC NO IMPRIMIR'!K10/'EJEC REGULAR'!$D$1</f>
        <v>566635.924</v>
      </c>
      <c r="L10" s="116">
        <f>'EJEC NO IMPRIMIR'!L10/'EJEC REGULAR'!$D$1</f>
        <v>68748.922000000006</v>
      </c>
      <c r="M10" s="116">
        <f>'EJEC NO IMPRIMIR'!M10/'EJEC REGULAR'!$D$1</f>
        <v>116658.38800000001</v>
      </c>
      <c r="N10" s="116">
        <f>'EJEC NO IMPRIMIR'!N10/'EJEC REGULAR'!$D$1</f>
        <v>0</v>
      </c>
      <c r="O10" s="116">
        <f>'EJEC NO IMPRIMIR'!O10/'EJEC REGULAR'!$D$1</f>
        <v>34759.000999999997</v>
      </c>
      <c r="P10" s="116">
        <f>'EJEC NO IMPRIMIR'!P10/'EJEC REGULAR'!$D$1</f>
        <v>0</v>
      </c>
      <c r="Q10" s="116">
        <f>'EJEC NO IMPRIMIR'!Q10/'EJEC REGULAR'!$D$1</f>
        <v>10034.632</v>
      </c>
      <c r="R10" s="116">
        <f>'EJEC NO IMPRIMIR'!R10/'EJEC REGULAR'!$D$1</f>
        <v>0</v>
      </c>
      <c r="S10" s="116">
        <f>'EJEC NO IMPRIMIR'!S10/'EJEC REGULAR'!$D$1</f>
        <v>44621.125</v>
      </c>
      <c r="T10" s="116">
        <f>'EJEC NO IMPRIMIR'!T10/'EJEC REGULAR'!$D$1</f>
        <v>5492.9009999999998</v>
      </c>
      <c r="U10" s="116">
        <f>'EJEC NO IMPRIMIR'!U10/'EJEC REGULAR'!$D$1</f>
        <v>23412.564999999999</v>
      </c>
      <c r="V10" s="116">
        <f>'EJEC NO IMPRIMIR'!V10/'EJEC REGULAR'!$D$1</f>
        <v>19002.620999999999</v>
      </c>
      <c r="W10" s="116">
        <f>'EJEC NO IMPRIMIR'!W10/'EJEC REGULAR'!$D$1</f>
        <v>69476.414999999994</v>
      </c>
      <c r="X10" s="116">
        <f>'EJEC NO IMPRIMIR'!X10/'EJEC REGULAR'!$D$1</f>
        <v>0</v>
      </c>
      <c r="Y10" s="116">
        <f>'EJEC NO IMPRIMIR'!Y10/'EJEC REGULAR'!$D$1</f>
        <v>7695.7449999999999</v>
      </c>
      <c r="Z10" s="116">
        <f>'EJEC NO IMPRIMIR'!Z10/'EJEC REGULAR'!$D$1</f>
        <v>81346.611999999994</v>
      </c>
      <c r="AA10" s="116">
        <f>'EJEC NO IMPRIMIR'!AA10/'EJEC REGULAR'!$D$1</f>
        <v>0</v>
      </c>
      <c r="AB10" s="116">
        <f>'EJEC NO IMPRIMIR'!AB10/'EJEC REGULAR'!$D$1</f>
        <v>8598.33</v>
      </c>
      <c r="AC10" s="116">
        <f>'EJEC NO IMPRIMIR'!AC10/'EJEC REGULAR'!$D$1</f>
        <v>15700.981</v>
      </c>
      <c r="AD10" s="116">
        <f>'EJEC NO IMPRIMIR'!AD10/'EJEC REGULAR'!$D$1</f>
        <v>2698</v>
      </c>
      <c r="AE10" s="116">
        <f>'EJEC NO IMPRIMIR'!AE10/'EJEC REGULAR'!$D$1</f>
        <v>0</v>
      </c>
      <c r="AF10" s="116">
        <f>'EJEC NO IMPRIMIR'!AF10/'EJEC REGULAR'!$D$1</f>
        <v>0</v>
      </c>
      <c r="AG10" s="116">
        <f>'EJEC NO IMPRIMIR'!AG10/'EJEC REGULAR'!$D$1</f>
        <v>1280425.8899999999</v>
      </c>
      <c r="AH10" s="133">
        <f>'EJEC NO IMPRIMIR'!AH10/'EJEC REGULAR'!$D$1</f>
        <v>1280425.8899999999</v>
      </c>
      <c r="AI10" s="119"/>
      <c r="AJ10" s="129">
        <f>+AH10-AE10-AD10</f>
        <v>1277727.8899999999</v>
      </c>
      <c r="AK10" s="119"/>
      <c r="AL10" s="119"/>
      <c r="AM10" s="119">
        <f>+AJ10+AL10</f>
        <v>1277727.8899999999</v>
      </c>
      <c r="AN10" s="119"/>
      <c r="AO10" s="119"/>
      <c r="AP10" s="119"/>
      <c r="AQ10" s="119"/>
      <c r="AR10" s="119"/>
      <c r="AS10" s="119"/>
      <c r="AY10" s="144"/>
    </row>
    <row r="11" spans="1:51" s="97" customFormat="1" ht="22.5" customHeight="1" x14ac:dyDescent="0.15">
      <c r="A11" s="113"/>
      <c r="B11" s="114" t="s">
        <v>21</v>
      </c>
      <c r="C11" s="99"/>
      <c r="D11" s="115" t="s">
        <v>22</v>
      </c>
      <c r="E11" s="99"/>
      <c r="F11" s="116">
        <f>'EJEC NO IMPRIMIR'!F11/'EJEC REGULAR'!$D$1</f>
        <v>7222.6980000000003</v>
      </c>
      <c r="G11" s="116">
        <f>'EJEC NO IMPRIMIR'!G11/'EJEC REGULAR'!$D$1</f>
        <v>9683.6059999999998</v>
      </c>
      <c r="H11" s="116">
        <f>'EJEC NO IMPRIMIR'!H11/'EJEC REGULAR'!$D$1</f>
        <v>0</v>
      </c>
      <c r="I11" s="116">
        <f>'EJEC NO IMPRIMIR'!I11/'EJEC REGULAR'!$D$1</f>
        <v>5846.3850000000002</v>
      </c>
      <c r="J11" s="116">
        <f>'EJEC NO IMPRIMIR'!J11/'EJEC REGULAR'!$D$1</f>
        <v>0</v>
      </c>
      <c r="K11" s="116">
        <f>'EJEC NO IMPRIMIR'!K11/'EJEC REGULAR'!$D$1</f>
        <v>52623.909</v>
      </c>
      <c r="L11" s="116">
        <f>'EJEC NO IMPRIMIR'!L11/'EJEC REGULAR'!$D$1</f>
        <v>0</v>
      </c>
      <c r="M11" s="116">
        <f>'EJEC NO IMPRIMIR'!M11/'EJEC REGULAR'!$D$1</f>
        <v>1741.222</v>
      </c>
      <c r="N11" s="116">
        <f>'EJEC NO IMPRIMIR'!N11/'EJEC REGULAR'!$D$1</f>
        <v>0</v>
      </c>
      <c r="O11" s="116">
        <f>'EJEC NO IMPRIMIR'!O11/'EJEC REGULAR'!$D$1</f>
        <v>4015.7150000000001</v>
      </c>
      <c r="P11" s="116">
        <f>'EJEC NO IMPRIMIR'!P11/'EJEC REGULAR'!$D$1</f>
        <v>0</v>
      </c>
      <c r="Q11" s="116">
        <f>'EJEC NO IMPRIMIR'!Q11/'EJEC REGULAR'!$D$1</f>
        <v>2674.0219999999999</v>
      </c>
      <c r="R11" s="116">
        <f>'EJEC NO IMPRIMIR'!R11/'EJEC REGULAR'!$D$1</f>
        <v>184.303</v>
      </c>
      <c r="S11" s="116">
        <f>'EJEC NO IMPRIMIR'!S11/'EJEC REGULAR'!$D$1</f>
        <v>0</v>
      </c>
      <c r="T11" s="116">
        <f>'EJEC NO IMPRIMIR'!T11/'EJEC REGULAR'!$D$1</f>
        <v>367.95</v>
      </c>
      <c r="U11" s="116">
        <f>'EJEC NO IMPRIMIR'!U11/'EJEC REGULAR'!$D$1</f>
        <v>945.50699999999995</v>
      </c>
      <c r="V11" s="116">
        <f>'EJEC NO IMPRIMIR'!V11/'EJEC REGULAR'!$D$1</f>
        <v>1339.6179999999999</v>
      </c>
      <c r="W11" s="116">
        <f>'EJEC NO IMPRIMIR'!W11/'EJEC REGULAR'!$D$1</f>
        <v>3394.172</v>
      </c>
      <c r="X11" s="116">
        <f>'EJEC NO IMPRIMIR'!X11/'EJEC REGULAR'!$D$1</f>
        <v>0</v>
      </c>
      <c r="Y11" s="116">
        <f>'EJEC NO IMPRIMIR'!Y11/'EJEC REGULAR'!$D$1</f>
        <v>0</v>
      </c>
      <c r="Z11" s="116">
        <f>'EJEC NO IMPRIMIR'!Z11/'EJEC REGULAR'!$D$1</f>
        <v>1570.298</v>
      </c>
      <c r="AA11" s="116">
        <f>'EJEC NO IMPRIMIR'!AA11/'EJEC REGULAR'!$D$1</f>
        <v>0</v>
      </c>
      <c r="AB11" s="116">
        <f>'EJEC NO IMPRIMIR'!AB11/'EJEC REGULAR'!$D$1</f>
        <v>0</v>
      </c>
      <c r="AC11" s="116">
        <f>'EJEC NO IMPRIMIR'!AC11/'EJEC REGULAR'!$D$1</f>
        <v>0</v>
      </c>
      <c r="AD11" s="116">
        <f>'EJEC NO IMPRIMIR'!AD11/'EJEC REGULAR'!$D$1</f>
        <v>1106</v>
      </c>
      <c r="AE11" s="116">
        <f>'EJEC NO IMPRIMIR'!AE11/'EJEC REGULAR'!$D$1</f>
        <v>0</v>
      </c>
      <c r="AF11" s="116">
        <f>'EJEC NO IMPRIMIR'!AF11/'EJEC REGULAR'!$D$1</f>
        <v>0</v>
      </c>
      <c r="AG11" s="116">
        <f>'EJEC NO IMPRIMIR'!AG11/'EJEC REGULAR'!$D$1</f>
        <v>92715.404999999999</v>
      </c>
      <c r="AH11" s="133">
        <f>'EJEC NO IMPRIMIR'!AH11/'EJEC REGULAR'!$D$1</f>
        <v>92715.404999999999</v>
      </c>
      <c r="AI11" s="119"/>
      <c r="AJ11" s="129">
        <f>+AH11-AE11-AD11</f>
        <v>91609.404999999999</v>
      </c>
      <c r="AK11" s="119"/>
      <c r="AL11" s="119"/>
      <c r="AM11" s="119">
        <f t="shared" si="1"/>
        <v>91609.404999999999</v>
      </c>
      <c r="AN11" s="119"/>
      <c r="AO11" s="119"/>
      <c r="AP11" s="119">
        <v>128095636</v>
      </c>
      <c r="AQ11" s="119">
        <f>+AP11/$AQ$8</f>
        <v>128095.636</v>
      </c>
      <c r="AR11" s="119">
        <f>+AM11-AQ11</f>
        <v>-36486.231</v>
      </c>
      <c r="AS11" s="119"/>
      <c r="AY11" s="144"/>
    </row>
    <row r="12" spans="1:51" s="97" customFormat="1" ht="22.5" customHeight="1" x14ac:dyDescent="0.15">
      <c r="A12" s="113"/>
      <c r="B12" s="114" t="s">
        <v>23</v>
      </c>
      <c r="C12" s="99"/>
      <c r="D12" s="115" t="s">
        <v>24</v>
      </c>
      <c r="E12" s="99"/>
      <c r="F12" s="116">
        <f>'EJEC NO IMPRIMIR'!F12/'EJEC REGULAR'!$D$1</f>
        <v>0</v>
      </c>
      <c r="G12" s="116">
        <f>'EJEC NO IMPRIMIR'!G12/'EJEC REGULAR'!$D$1</f>
        <v>0</v>
      </c>
      <c r="H12" s="116">
        <f>'EJEC NO IMPRIMIR'!H12/'EJEC REGULAR'!$D$1</f>
        <v>0</v>
      </c>
      <c r="I12" s="116">
        <f>'EJEC NO IMPRIMIR'!I12/'EJEC REGULAR'!$D$1</f>
        <v>191628.114</v>
      </c>
      <c r="J12" s="116">
        <f>'EJEC NO IMPRIMIR'!J12/'EJEC REGULAR'!$D$1</f>
        <v>0</v>
      </c>
      <c r="K12" s="116">
        <f>'EJEC NO IMPRIMIR'!K12/'EJEC REGULAR'!$D$1</f>
        <v>1227974.051</v>
      </c>
      <c r="L12" s="116">
        <f>'EJEC NO IMPRIMIR'!L12/'EJEC REGULAR'!$D$1</f>
        <v>0</v>
      </c>
      <c r="M12" s="116">
        <f>'EJEC NO IMPRIMIR'!M12/'EJEC REGULAR'!$D$1</f>
        <v>0</v>
      </c>
      <c r="N12" s="116">
        <f>'EJEC NO IMPRIMIR'!N12/'EJEC REGULAR'!$D$1</f>
        <v>0</v>
      </c>
      <c r="O12" s="116">
        <f>'EJEC NO IMPRIMIR'!O12/'EJEC REGULAR'!$D$1</f>
        <v>0</v>
      </c>
      <c r="P12" s="116">
        <f>'EJEC NO IMPRIMIR'!P12/'EJEC REGULAR'!$D$1</f>
        <v>0</v>
      </c>
      <c r="Q12" s="116">
        <f>'EJEC NO IMPRIMIR'!Q12/'EJEC REGULAR'!$D$1</f>
        <v>0</v>
      </c>
      <c r="R12" s="116">
        <f>'EJEC NO IMPRIMIR'!R12/'EJEC REGULAR'!$D$1</f>
        <v>0</v>
      </c>
      <c r="S12" s="116">
        <f>'EJEC NO IMPRIMIR'!S12/'EJEC REGULAR'!$D$1</f>
        <v>0</v>
      </c>
      <c r="T12" s="116">
        <f>'EJEC NO IMPRIMIR'!T12/'EJEC REGULAR'!$D$1</f>
        <v>0</v>
      </c>
      <c r="U12" s="116">
        <f>'EJEC NO IMPRIMIR'!U12/'EJEC REGULAR'!$D$1</f>
        <v>0</v>
      </c>
      <c r="V12" s="116">
        <f>'EJEC NO IMPRIMIR'!V12/'EJEC REGULAR'!$D$1</f>
        <v>0</v>
      </c>
      <c r="W12" s="116">
        <f>'EJEC NO IMPRIMIR'!W12/'EJEC REGULAR'!$D$1</f>
        <v>0</v>
      </c>
      <c r="X12" s="116">
        <f>'EJEC NO IMPRIMIR'!X12/'EJEC REGULAR'!$D$1</f>
        <v>0</v>
      </c>
      <c r="Y12" s="116">
        <f>'EJEC NO IMPRIMIR'!Y12/'EJEC REGULAR'!$D$1</f>
        <v>34474397.792000003</v>
      </c>
      <c r="Z12" s="116">
        <f>'EJEC NO IMPRIMIR'!Z12/'EJEC REGULAR'!$D$1</f>
        <v>0</v>
      </c>
      <c r="AA12" s="116">
        <f>'EJEC NO IMPRIMIR'!AA12/'EJEC REGULAR'!$D$1</f>
        <v>0</v>
      </c>
      <c r="AB12" s="116">
        <f>'EJEC NO IMPRIMIR'!AB12/'EJEC REGULAR'!$D$1</f>
        <v>0</v>
      </c>
      <c r="AC12" s="116">
        <f>'EJEC NO IMPRIMIR'!AC12/'EJEC REGULAR'!$D$1</f>
        <v>0</v>
      </c>
      <c r="AD12" s="116">
        <f>'EJEC NO IMPRIMIR'!AD12/'EJEC REGULAR'!$D$1</f>
        <v>76855</v>
      </c>
      <c r="AE12" s="116">
        <f>'EJEC NO IMPRIMIR'!AE12/'EJEC REGULAR'!$D$1</f>
        <v>0</v>
      </c>
      <c r="AF12" s="116">
        <f>'EJEC NO IMPRIMIR'!AF12/'EJEC REGULAR'!$D$1</f>
        <v>0</v>
      </c>
      <c r="AG12" s="116">
        <f>'EJEC NO IMPRIMIR'!AG12/'EJEC REGULAR'!$D$1</f>
        <v>35970854.957000002</v>
      </c>
      <c r="AH12" s="133">
        <f>'EJEC NO IMPRIMIR'!AH12/'EJEC REGULAR'!$D$1</f>
        <v>35970854.957000002</v>
      </c>
      <c r="AI12" s="119"/>
      <c r="AJ12" s="129">
        <f>+AH12-AE12-AD12</f>
        <v>35893999.957000002</v>
      </c>
      <c r="AK12" s="119"/>
      <c r="AL12" s="119"/>
      <c r="AM12" s="119">
        <f t="shared" si="1"/>
        <v>35893999.957000002</v>
      </c>
      <c r="AN12" s="119"/>
      <c r="AO12" s="119"/>
      <c r="AP12" s="119">
        <v>23144149493</v>
      </c>
      <c r="AQ12" s="119">
        <f t="shared" ref="AQ12:AQ69" si="2">+AP12/$AQ$8</f>
        <v>23144149.493000001</v>
      </c>
      <c r="AR12" s="119">
        <f t="shared" ref="AR12:AR37" si="3">+AM12-AQ12</f>
        <v>12749850.464000002</v>
      </c>
      <c r="AS12" s="119"/>
      <c r="AY12" s="144"/>
    </row>
    <row r="13" spans="1:51" s="97" customFormat="1" ht="22.5" customHeight="1" x14ac:dyDescent="0.15">
      <c r="A13" s="113"/>
      <c r="B13" s="114" t="s">
        <v>25</v>
      </c>
      <c r="C13" s="99"/>
      <c r="D13" s="115" t="s">
        <v>26</v>
      </c>
      <c r="E13" s="99"/>
      <c r="F13" s="116">
        <f>'EJEC NO IMPRIMIR'!F13/'EJEC REGULAR'!$D$1</f>
        <v>166947.038</v>
      </c>
      <c r="G13" s="116">
        <f>'EJEC NO IMPRIMIR'!G13/'EJEC REGULAR'!$D$1</f>
        <v>107876.95</v>
      </c>
      <c r="H13" s="116">
        <f>'EJEC NO IMPRIMIR'!H13/'EJEC REGULAR'!$D$1</f>
        <v>61502.32</v>
      </c>
      <c r="I13" s="116">
        <f>'EJEC NO IMPRIMIR'!I13/'EJEC REGULAR'!$D$1</f>
        <v>584705.81400000001</v>
      </c>
      <c r="J13" s="116">
        <f>'EJEC NO IMPRIMIR'!J13/'EJEC REGULAR'!$D$1</f>
        <v>417.25299999999999</v>
      </c>
      <c r="K13" s="116">
        <f>'EJEC NO IMPRIMIR'!K13/'EJEC REGULAR'!$D$1</f>
        <v>5249999.0149999997</v>
      </c>
      <c r="L13" s="116">
        <f>'EJEC NO IMPRIMIR'!L13/'EJEC REGULAR'!$D$1</f>
        <v>19651.842000000001</v>
      </c>
      <c r="M13" s="116">
        <f>'EJEC NO IMPRIMIR'!M13/'EJEC REGULAR'!$D$1</f>
        <v>214937.97399999999</v>
      </c>
      <c r="N13" s="116">
        <f>'EJEC NO IMPRIMIR'!N13/'EJEC REGULAR'!$D$1</f>
        <v>0</v>
      </c>
      <c r="O13" s="116">
        <f>'EJEC NO IMPRIMIR'!O13/'EJEC REGULAR'!$D$1</f>
        <v>106901.833</v>
      </c>
      <c r="P13" s="116">
        <f>'EJEC NO IMPRIMIR'!P13/'EJEC REGULAR'!$D$1</f>
        <v>12.499000000000001</v>
      </c>
      <c r="Q13" s="116">
        <f>'EJEC NO IMPRIMIR'!Q13/'EJEC REGULAR'!$D$1</f>
        <v>150919.32999999999</v>
      </c>
      <c r="R13" s="116">
        <f>'EJEC NO IMPRIMIR'!R13/'EJEC REGULAR'!$D$1</f>
        <v>275.84800000000001</v>
      </c>
      <c r="S13" s="116">
        <f>'EJEC NO IMPRIMIR'!S13/'EJEC REGULAR'!$D$1</f>
        <v>84325.164000000004</v>
      </c>
      <c r="T13" s="116">
        <f>'EJEC NO IMPRIMIR'!T13/'EJEC REGULAR'!$D$1</f>
        <v>59236.086000000003</v>
      </c>
      <c r="U13" s="116">
        <f>'EJEC NO IMPRIMIR'!U13/'EJEC REGULAR'!$D$1</f>
        <v>35737.235999999997</v>
      </c>
      <c r="V13" s="116">
        <f>'EJEC NO IMPRIMIR'!V13/'EJEC REGULAR'!$D$1</f>
        <v>550210.54500000004</v>
      </c>
      <c r="W13" s="116">
        <f>'EJEC NO IMPRIMIR'!W13/'EJEC REGULAR'!$D$1</f>
        <v>81267.467999999993</v>
      </c>
      <c r="X13" s="116">
        <f>'EJEC NO IMPRIMIR'!X13/'EJEC REGULAR'!$D$1</f>
        <v>0</v>
      </c>
      <c r="Y13" s="116">
        <f>'EJEC NO IMPRIMIR'!Y13/'EJEC REGULAR'!$D$1</f>
        <v>44688024.601000004</v>
      </c>
      <c r="Z13" s="116">
        <f>'EJEC NO IMPRIMIR'!Z13/'EJEC REGULAR'!$D$1</f>
        <v>142997.49799999999</v>
      </c>
      <c r="AA13" s="116">
        <f>'EJEC NO IMPRIMIR'!AA13/'EJEC REGULAR'!$D$1</f>
        <v>2190</v>
      </c>
      <c r="AB13" s="116">
        <f>'EJEC NO IMPRIMIR'!AB13/'EJEC REGULAR'!$D$1</f>
        <v>8027.79</v>
      </c>
      <c r="AC13" s="116">
        <f>'EJEC NO IMPRIMIR'!AC13/'EJEC REGULAR'!$D$1</f>
        <v>6980.1239999999998</v>
      </c>
      <c r="AD13" s="116">
        <f>'EJEC NO IMPRIMIR'!AD13/'EJEC REGULAR'!$D$1</f>
        <v>12938</v>
      </c>
      <c r="AE13" s="116">
        <f>'EJEC NO IMPRIMIR'!AE13/'EJEC REGULAR'!$D$1</f>
        <v>78084</v>
      </c>
      <c r="AF13" s="116">
        <f>'EJEC NO IMPRIMIR'!AF13/'EJEC REGULAR'!$D$1</f>
        <v>0</v>
      </c>
      <c r="AG13" s="116">
        <f>'EJEC NO IMPRIMIR'!AG13/'EJEC REGULAR'!$D$1</f>
        <v>52414166.228</v>
      </c>
      <c r="AH13" s="133">
        <f>'EJEC NO IMPRIMIR'!AH13/'EJEC REGULAR'!$D$1</f>
        <v>52414166.228</v>
      </c>
      <c r="AI13" s="119"/>
      <c r="AJ13" s="129">
        <f t="shared" ref="AJ13:AJ70" si="4">+AH13-AE13-AD13</f>
        <v>52323144.228</v>
      </c>
      <c r="AK13" s="119"/>
      <c r="AL13" s="119" t="e">
        <f>+#REF!</f>
        <v>#REF!</v>
      </c>
      <c r="AM13" s="119" t="e">
        <f t="shared" si="1"/>
        <v>#REF!</v>
      </c>
      <c r="AN13" s="119"/>
      <c r="AO13" s="119"/>
      <c r="AP13" s="119">
        <v>33381115545</v>
      </c>
      <c r="AQ13" s="119">
        <f t="shared" si="2"/>
        <v>33381115.545000002</v>
      </c>
      <c r="AR13" s="119" t="e">
        <f t="shared" si="3"/>
        <v>#REF!</v>
      </c>
      <c r="AS13" s="119"/>
      <c r="AY13" s="144"/>
    </row>
    <row r="14" spans="1:51" s="97" customFormat="1" ht="22.5" customHeight="1" x14ac:dyDescent="0.15">
      <c r="A14" s="113"/>
      <c r="B14" s="114" t="s">
        <v>44</v>
      </c>
      <c r="C14" s="99"/>
      <c r="D14" s="115" t="s">
        <v>2</v>
      </c>
      <c r="E14" s="99"/>
      <c r="F14" s="116">
        <f>'EJEC NO IMPRIMIR'!F14/'EJEC REGULAR'!$D$1</f>
        <v>9239300</v>
      </c>
      <c r="G14" s="116">
        <f>'EJEC NO IMPRIMIR'!G14/'EJEC REGULAR'!$D$1</f>
        <v>6327546</v>
      </c>
      <c r="H14" s="116">
        <f>'EJEC NO IMPRIMIR'!H14/'EJEC REGULAR'!$D$1</f>
        <v>0</v>
      </c>
      <c r="I14" s="116">
        <f>'EJEC NO IMPRIMIR'!I14/'EJEC REGULAR'!$D$1</f>
        <v>49444000</v>
      </c>
      <c r="J14" s="116">
        <f>'EJEC NO IMPRIMIR'!J14/'EJEC REGULAR'!$D$1</f>
        <v>3037000</v>
      </c>
      <c r="K14" s="116">
        <f>'EJEC NO IMPRIMIR'!K14/'EJEC REGULAR'!$D$1</f>
        <v>642735101</v>
      </c>
      <c r="L14" s="116">
        <f>'EJEC NO IMPRIMIR'!L14/'EJEC REGULAR'!$D$1</f>
        <v>4386877</v>
      </c>
      <c r="M14" s="116">
        <f>'EJEC NO IMPRIMIR'!M14/'EJEC REGULAR'!$D$1</f>
        <v>59051823</v>
      </c>
      <c r="N14" s="116">
        <f>'EJEC NO IMPRIMIR'!N14/'EJEC REGULAR'!$D$1</f>
        <v>0</v>
      </c>
      <c r="O14" s="116">
        <f>'EJEC NO IMPRIMIR'!O14/'EJEC REGULAR'!$D$1</f>
        <v>25705862</v>
      </c>
      <c r="P14" s="116">
        <f>'EJEC NO IMPRIMIR'!P14/'EJEC REGULAR'!$D$1</f>
        <v>1357948</v>
      </c>
      <c r="Q14" s="116">
        <f>'EJEC NO IMPRIMIR'!Q14/'EJEC REGULAR'!$D$1</f>
        <v>44395700</v>
      </c>
      <c r="R14" s="116">
        <f>'EJEC NO IMPRIMIR'!R14/'EJEC REGULAR'!$D$1</f>
        <v>465500</v>
      </c>
      <c r="S14" s="116">
        <f>'EJEC NO IMPRIMIR'!S14/'EJEC REGULAR'!$D$1</f>
        <v>3307510</v>
      </c>
      <c r="T14" s="116">
        <f>'EJEC NO IMPRIMIR'!T14/'EJEC REGULAR'!$D$1</f>
        <v>1418394</v>
      </c>
      <c r="U14" s="116">
        <f>'EJEC NO IMPRIMIR'!U14/'EJEC REGULAR'!$D$1</f>
        <v>2310585</v>
      </c>
      <c r="V14" s="116">
        <f>'EJEC NO IMPRIMIR'!V14/'EJEC REGULAR'!$D$1</f>
        <v>26050000</v>
      </c>
      <c r="W14" s="116">
        <f>'EJEC NO IMPRIMIR'!W14/'EJEC REGULAR'!$D$1</f>
        <v>3528477</v>
      </c>
      <c r="X14" s="116">
        <f>'EJEC NO IMPRIMIR'!X14/'EJEC REGULAR'!$D$1</f>
        <v>28965868</v>
      </c>
      <c r="Y14" s="116">
        <f>'EJEC NO IMPRIMIR'!Y14/'EJEC REGULAR'!$D$1</f>
        <v>140022833</v>
      </c>
      <c r="Z14" s="116">
        <f>'EJEC NO IMPRIMIR'!Z14/'EJEC REGULAR'!$D$1</f>
        <v>20535203</v>
      </c>
      <c r="AA14" s="116">
        <f>'EJEC NO IMPRIMIR'!AA14/'EJEC REGULAR'!$D$1</f>
        <v>1443391</v>
      </c>
      <c r="AB14" s="116">
        <f>'EJEC NO IMPRIMIR'!AB14/'EJEC REGULAR'!$D$1</f>
        <v>2290000</v>
      </c>
      <c r="AC14" s="116">
        <f>'EJEC NO IMPRIMIR'!AC14/'EJEC REGULAR'!$D$1</f>
        <v>2200454</v>
      </c>
      <c r="AD14" s="116">
        <f>'EJEC NO IMPRIMIR'!AD14/'EJEC REGULAR'!$D$1</f>
        <v>644164</v>
      </c>
      <c r="AE14" s="116">
        <f>'EJEC NO IMPRIMIR'!AE14/'EJEC REGULAR'!$D$1</f>
        <v>5186687</v>
      </c>
      <c r="AF14" s="116">
        <f>'EJEC NO IMPRIMIR'!AF14/'EJEC REGULAR'!$D$1</f>
        <v>0</v>
      </c>
      <c r="AG14" s="116">
        <f>'EJEC NO IMPRIMIR'!AG14/'EJEC REGULAR'!$D$1</f>
        <v>1084050223</v>
      </c>
      <c r="AH14" s="133">
        <f>'EJEC NO IMPRIMIR'!AH14/'EJEC REGULAR'!$D$1</f>
        <v>1084050223</v>
      </c>
      <c r="AI14" s="119"/>
      <c r="AJ14" s="118">
        <f>+AH14-AE14-AD14</f>
        <v>1078219372</v>
      </c>
      <c r="AK14" s="119"/>
      <c r="AL14" s="119"/>
      <c r="AM14" s="119">
        <f t="shared" si="1"/>
        <v>1078219372</v>
      </c>
      <c r="AN14" s="119"/>
      <c r="AO14" s="119"/>
      <c r="AQ14" s="119">
        <f t="shared" si="2"/>
        <v>0</v>
      </c>
      <c r="AR14" s="119">
        <f t="shared" si="3"/>
        <v>1078219372</v>
      </c>
      <c r="AS14" s="119"/>
      <c r="AY14" s="144"/>
    </row>
    <row r="15" spans="1:51" s="97" customFormat="1" ht="22.5" customHeight="1" x14ac:dyDescent="0.15">
      <c r="A15" s="113"/>
      <c r="B15" s="114" t="s">
        <v>20</v>
      </c>
      <c r="C15" s="99"/>
      <c r="D15" s="115" t="s">
        <v>45</v>
      </c>
      <c r="E15" s="99"/>
      <c r="F15" s="116">
        <f>'EJEC NO IMPRIMIR'!F15/'EJEC REGULAR'!$D$1</f>
        <v>9239300</v>
      </c>
      <c r="G15" s="116">
        <f>'EJEC NO IMPRIMIR'!G15/'EJEC REGULAR'!$D$1</f>
        <v>6327546</v>
      </c>
      <c r="H15" s="116">
        <f>'EJEC NO IMPRIMIR'!H15/'EJEC REGULAR'!$D$1</f>
        <v>0</v>
      </c>
      <c r="I15" s="116">
        <f>'EJEC NO IMPRIMIR'!I15/'EJEC REGULAR'!$D$1</f>
        <v>49444000</v>
      </c>
      <c r="J15" s="116">
        <f>'EJEC NO IMPRIMIR'!J15/'EJEC REGULAR'!$D$1</f>
        <v>3037000</v>
      </c>
      <c r="K15" s="116">
        <f>'EJEC NO IMPRIMIR'!K15/'EJEC REGULAR'!$D$1</f>
        <v>642735101</v>
      </c>
      <c r="L15" s="116">
        <f>'EJEC NO IMPRIMIR'!L15/'EJEC REGULAR'!$D$1</f>
        <v>4386877</v>
      </c>
      <c r="M15" s="116">
        <f>'EJEC NO IMPRIMIR'!M15/'EJEC REGULAR'!$D$1</f>
        <v>59051823</v>
      </c>
      <c r="N15" s="116">
        <f>'EJEC NO IMPRIMIR'!N15/'EJEC REGULAR'!$D$1</f>
        <v>0</v>
      </c>
      <c r="O15" s="116">
        <f>'EJEC NO IMPRIMIR'!O15/'EJEC REGULAR'!$D$1</f>
        <v>25705862</v>
      </c>
      <c r="P15" s="116">
        <f>'EJEC NO IMPRIMIR'!P15/'EJEC REGULAR'!$D$1</f>
        <v>1357948</v>
      </c>
      <c r="Q15" s="116">
        <f>'EJEC NO IMPRIMIR'!Q15/'EJEC REGULAR'!$D$1</f>
        <v>44395700</v>
      </c>
      <c r="R15" s="116">
        <f>'EJEC NO IMPRIMIR'!R15/'EJEC REGULAR'!$D$1</f>
        <v>465500</v>
      </c>
      <c r="S15" s="116">
        <f>'EJEC NO IMPRIMIR'!S15/'EJEC REGULAR'!$D$1</f>
        <v>3307510</v>
      </c>
      <c r="T15" s="116">
        <f>'EJEC NO IMPRIMIR'!T15/'EJEC REGULAR'!$D$1</f>
        <v>1418394</v>
      </c>
      <c r="U15" s="116">
        <f>'EJEC NO IMPRIMIR'!U15/'EJEC REGULAR'!$D$1</f>
        <v>2310585</v>
      </c>
      <c r="V15" s="116">
        <f>'EJEC NO IMPRIMIR'!V15/'EJEC REGULAR'!$D$1</f>
        <v>26050000</v>
      </c>
      <c r="W15" s="116">
        <f>'EJEC NO IMPRIMIR'!W15/'EJEC REGULAR'!$D$1</f>
        <v>3528477</v>
      </c>
      <c r="X15" s="116">
        <f>'EJEC NO IMPRIMIR'!X15/'EJEC REGULAR'!$D$1</f>
        <v>28965868</v>
      </c>
      <c r="Y15" s="116">
        <f>'EJEC NO IMPRIMIR'!Y15/'EJEC REGULAR'!$D$1</f>
        <v>140022833</v>
      </c>
      <c r="Z15" s="116">
        <f>'EJEC NO IMPRIMIR'!Z15/'EJEC REGULAR'!$D$1</f>
        <v>20535203</v>
      </c>
      <c r="AA15" s="116">
        <f>'EJEC NO IMPRIMIR'!AA15/'EJEC REGULAR'!$D$1</f>
        <v>1443391</v>
      </c>
      <c r="AB15" s="116">
        <f>'EJEC NO IMPRIMIR'!AB15/'EJEC REGULAR'!$D$1</f>
        <v>2290000</v>
      </c>
      <c r="AC15" s="116">
        <f>'EJEC NO IMPRIMIR'!AC15/'EJEC REGULAR'!$D$1</f>
        <v>2200454</v>
      </c>
      <c r="AD15" s="116">
        <f>'EJEC NO IMPRIMIR'!AD15/'EJEC REGULAR'!$D$1</f>
        <v>644164</v>
      </c>
      <c r="AE15" s="116">
        <f>'EJEC NO IMPRIMIR'!AE15/'EJEC REGULAR'!$D$1</f>
        <v>5186687</v>
      </c>
      <c r="AF15" s="116">
        <f>'EJEC NO IMPRIMIR'!AF15/'EJEC REGULAR'!$D$1</f>
        <v>0</v>
      </c>
      <c r="AG15" s="116">
        <f>'EJEC NO IMPRIMIR'!AG15/'EJEC REGULAR'!$D$1</f>
        <v>1084050223</v>
      </c>
      <c r="AH15" s="133">
        <f>'EJEC NO IMPRIMIR'!AH15/'EJEC REGULAR'!$D$1</f>
        <v>1084050223</v>
      </c>
      <c r="AI15" s="119"/>
      <c r="AJ15" s="118">
        <f t="shared" si="4"/>
        <v>1078219372</v>
      </c>
      <c r="AK15" s="119"/>
      <c r="AL15" s="119"/>
      <c r="AM15" s="119">
        <f t="shared" si="1"/>
        <v>1078219372</v>
      </c>
      <c r="AN15" s="119"/>
      <c r="AO15" s="119"/>
      <c r="AQ15" s="119">
        <f t="shared" si="2"/>
        <v>0</v>
      </c>
      <c r="AR15" s="119">
        <f t="shared" si="3"/>
        <v>1078219372</v>
      </c>
      <c r="AS15" s="119"/>
      <c r="AY15" s="144"/>
    </row>
    <row r="16" spans="1:51" s="97" customFormat="1" ht="22.5" customHeight="1" x14ac:dyDescent="0.15">
      <c r="A16" s="113"/>
      <c r="B16" s="114"/>
      <c r="C16" s="99"/>
      <c r="D16" s="115" t="s">
        <v>3</v>
      </c>
      <c r="E16" s="99"/>
      <c r="F16" s="116">
        <f>'EJEC NO IMPRIMIR'!F16/'EJEC REGULAR'!$D$1</f>
        <v>6874613</v>
      </c>
      <c r="G16" s="116">
        <f>'EJEC NO IMPRIMIR'!G16/'EJEC REGULAR'!$D$1</f>
        <v>4777546</v>
      </c>
      <c r="H16" s="116">
        <f>'EJEC NO IMPRIMIR'!H16/'EJEC REGULAR'!$D$1</f>
        <v>0</v>
      </c>
      <c r="I16" s="116">
        <f>'EJEC NO IMPRIMIR'!I16/'EJEC REGULAR'!$D$1</f>
        <v>6924000</v>
      </c>
      <c r="J16" s="116">
        <f>'EJEC NO IMPRIMIR'!J16/'EJEC REGULAR'!$D$1</f>
        <v>0</v>
      </c>
      <c r="K16" s="116">
        <f>'EJEC NO IMPRIMIR'!K16/'EJEC REGULAR'!$D$1</f>
        <v>33167195</v>
      </c>
      <c r="L16" s="116">
        <f>'EJEC NO IMPRIMIR'!L16/'EJEC REGULAR'!$D$1</f>
        <v>2814877</v>
      </c>
      <c r="M16" s="116">
        <f>'EJEC NO IMPRIMIR'!M16/'EJEC REGULAR'!$D$1</f>
        <v>15398823</v>
      </c>
      <c r="N16" s="116">
        <f>'EJEC NO IMPRIMIR'!N16/'EJEC REGULAR'!$D$1</f>
        <v>0</v>
      </c>
      <c r="O16" s="116">
        <f>'EJEC NO IMPRIMIR'!O16/'EJEC REGULAR'!$D$1</f>
        <v>3689862</v>
      </c>
      <c r="P16" s="116">
        <f>'EJEC NO IMPRIMIR'!P16/'EJEC REGULAR'!$D$1</f>
        <v>121948</v>
      </c>
      <c r="Q16" s="116">
        <f>'EJEC NO IMPRIMIR'!Q16/'EJEC REGULAR'!$D$1</f>
        <v>2878700</v>
      </c>
      <c r="R16" s="116">
        <f>'EJEC NO IMPRIMIR'!R16/'EJEC REGULAR'!$D$1</f>
        <v>292500</v>
      </c>
      <c r="S16" s="116">
        <f>'EJEC NO IMPRIMIR'!S16/'EJEC REGULAR'!$D$1</f>
        <v>2632510</v>
      </c>
      <c r="T16" s="116">
        <f>'EJEC NO IMPRIMIR'!T16/'EJEC REGULAR'!$D$1</f>
        <v>1368394</v>
      </c>
      <c r="U16" s="116">
        <f>'EJEC NO IMPRIMIR'!U16/'EJEC REGULAR'!$D$1</f>
        <v>2044585</v>
      </c>
      <c r="V16" s="116">
        <f>'EJEC NO IMPRIMIR'!V16/'EJEC REGULAR'!$D$1</f>
        <v>4160000</v>
      </c>
      <c r="W16" s="116">
        <f>'EJEC NO IMPRIMIR'!W16/'EJEC REGULAR'!$D$1</f>
        <v>3462477</v>
      </c>
      <c r="X16" s="116">
        <f>'EJEC NO IMPRIMIR'!X16/'EJEC REGULAR'!$D$1</f>
        <v>77868</v>
      </c>
      <c r="Y16" s="116">
        <f>'EJEC NO IMPRIMIR'!Y16/'EJEC REGULAR'!$D$1</f>
        <v>5582511</v>
      </c>
      <c r="Z16" s="116">
        <f>'EJEC NO IMPRIMIR'!Z16/'EJEC REGULAR'!$D$1</f>
        <v>5430000</v>
      </c>
      <c r="AA16" s="116">
        <f>'EJEC NO IMPRIMIR'!AA16/'EJEC REGULAR'!$D$1</f>
        <v>0</v>
      </c>
      <c r="AB16" s="116">
        <f>'EJEC NO IMPRIMIR'!AB16/'EJEC REGULAR'!$D$1</f>
        <v>790000</v>
      </c>
      <c r="AC16" s="116">
        <f>'EJEC NO IMPRIMIR'!AC16/'EJEC REGULAR'!$D$1</f>
        <v>1940000</v>
      </c>
      <c r="AD16" s="116">
        <f>'EJEC NO IMPRIMIR'!AD16/'EJEC REGULAR'!$D$1</f>
        <v>644164</v>
      </c>
      <c r="AE16" s="116">
        <f>'EJEC NO IMPRIMIR'!AE16/'EJEC REGULAR'!$D$1</f>
        <v>2947932</v>
      </c>
      <c r="AF16" s="116">
        <f>'EJEC NO IMPRIMIR'!AF16/'EJEC REGULAR'!$D$1</f>
        <v>0</v>
      </c>
      <c r="AG16" s="116">
        <f>'EJEC NO IMPRIMIR'!AG16/'EJEC REGULAR'!$D$1</f>
        <v>108020505</v>
      </c>
      <c r="AH16" s="133">
        <f>'EJEC NO IMPRIMIR'!AH16/'EJEC REGULAR'!$D$1</f>
        <v>108020505</v>
      </c>
      <c r="AI16" s="119"/>
      <c r="AJ16" s="129">
        <f t="shared" si="4"/>
        <v>104428409</v>
      </c>
      <c r="AK16" s="119"/>
      <c r="AL16" s="119"/>
      <c r="AM16" s="119">
        <f t="shared" si="1"/>
        <v>104428409</v>
      </c>
      <c r="AN16" s="119"/>
      <c r="AO16" s="119"/>
      <c r="AP16" s="119">
        <v>122660085000</v>
      </c>
      <c r="AQ16" s="119">
        <f t="shared" si="2"/>
        <v>122660085</v>
      </c>
      <c r="AR16" s="119">
        <f t="shared" si="3"/>
        <v>-18231676</v>
      </c>
      <c r="AS16" s="119"/>
      <c r="AY16" s="144"/>
    </row>
    <row r="17" spans="1:51" s="97" customFormat="1" ht="22.5" customHeight="1" x14ac:dyDescent="0.15">
      <c r="A17" s="113"/>
      <c r="B17" s="114"/>
      <c r="C17" s="99"/>
      <c r="D17" s="115" t="s">
        <v>48</v>
      </c>
      <c r="E17" s="99"/>
      <c r="F17" s="116">
        <f>'EJEC NO IMPRIMIR'!F17/'EJEC REGULAR'!$D$1</f>
        <v>2364687</v>
      </c>
      <c r="G17" s="116">
        <f>'EJEC NO IMPRIMIR'!G17/'EJEC REGULAR'!$D$1</f>
        <v>1550000</v>
      </c>
      <c r="H17" s="116">
        <f>'EJEC NO IMPRIMIR'!H17/'EJEC REGULAR'!$D$1</f>
        <v>0</v>
      </c>
      <c r="I17" s="116">
        <f>'EJEC NO IMPRIMIR'!I17/'EJEC REGULAR'!$D$1</f>
        <v>42520000</v>
      </c>
      <c r="J17" s="116">
        <f>'EJEC NO IMPRIMIR'!J17/'EJEC REGULAR'!$D$1</f>
        <v>3037000</v>
      </c>
      <c r="K17" s="116">
        <f>'EJEC NO IMPRIMIR'!K17/'EJEC REGULAR'!$D$1</f>
        <v>609567906</v>
      </c>
      <c r="L17" s="116">
        <f>'EJEC NO IMPRIMIR'!L17/'EJEC REGULAR'!$D$1</f>
        <v>1572000</v>
      </c>
      <c r="M17" s="116">
        <f>'EJEC NO IMPRIMIR'!M17/'EJEC REGULAR'!$D$1</f>
        <v>43653000</v>
      </c>
      <c r="N17" s="116">
        <f>'EJEC NO IMPRIMIR'!N17/'EJEC REGULAR'!$D$1</f>
        <v>0</v>
      </c>
      <c r="O17" s="116">
        <f>'EJEC NO IMPRIMIR'!O17/'EJEC REGULAR'!$D$1</f>
        <v>22016000</v>
      </c>
      <c r="P17" s="116">
        <f>'EJEC NO IMPRIMIR'!P17/'EJEC REGULAR'!$D$1</f>
        <v>1236000</v>
      </c>
      <c r="Q17" s="116">
        <f>'EJEC NO IMPRIMIR'!Q17/'EJEC REGULAR'!$D$1</f>
        <v>41517000</v>
      </c>
      <c r="R17" s="116">
        <f>'EJEC NO IMPRIMIR'!R17/'EJEC REGULAR'!$D$1</f>
        <v>173000</v>
      </c>
      <c r="S17" s="116">
        <f>'EJEC NO IMPRIMIR'!S17/'EJEC REGULAR'!$D$1</f>
        <v>675000</v>
      </c>
      <c r="T17" s="116">
        <f>'EJEC NO IMPRIMIR'!T17/'EJEC REGULAR'!$D$1</f>
        <v>50000</v>
      </c>
      <c r="U17" s="116">
        <f>'EJEC NO IMPRIMIR'!U17/'EJEC REGULAR'!$D$1</f>
        <v>266000</v>
      </c>
      <c r="V17" s="116">
        <f>'EJEC NO IMPRIMIR'!V17/'EJEC REGULAR'!$D$1</f>
        <v>21890000</v>
      </c>
      <c r="W17" s="116">
        <f>'EJEC NO IMPRIMIR'!W17/'EJEC REGULAR'!$D$1</f>
        <v>66000</v>
      </c>
      <c r="X17" s="116">
        <f>'EJEC NO IMPRIMIR'!X17/'EJEC REGULAR'!$D$1</f>
        <v>28888000</v>
      </c>
      <c r="Y17" s="116">
        <f>'EJEC NO IMPRIMIR'!Y17/'EJEC REGULAR'!$D$1</f>
        <v>134440322</v>
      </c>
      <c r="Z17" s="116">
        <f>'EJEC NO IMPRIMIR'!Z17/'EJEC REGULAR'!$D$1</f>
        <v>15105203</v>
      </c>
      <c r="AA17" s="116">
        <f>'EJEC NO IMPRIMIR'!AA17/'EJEC REGULAR'!$D$1</f>
        <v>1443391</v>
      </c>
      <c r="AB17" s="116">
        <f>'EJEC NO IMPRIMIR'!AB17/'EJEC REGULAR'!$D$1</f>
        <v>1500000</v>
      </c>
      <c r="AC17" s="116">
        <f>'EJEC NO IMPRIMIR'!AC17/'EJEC REGULAR'!$D$1</f>
        <v>260454</v>
      </c>
      <c r="AD17" s="116">
        <f>'EJEC NO IMPRIMIR'!AD17/'EJEC REGULAR'!$D$1</f>
        <v>0</v>
      </c>
      <c r="AE17" s="116">
        <f>'EJEC NO IMPRIMIR'!AE17/'EJEC REGULAR'!$D$1</f>
        <v>2238755</v>
      </c>
      <c r="AF17" s="116">
        <f>'EJEC NO IMPRIMIR'!AF17/'EJEC REGULAR'!$D$1</f>
        <v>0</v>
      </c>
      <c r="AG17" s="116">
        <f>'EJEC NO IMPRIMIR'!AG17/'EJEC REGULAR'!$D$1</f>
        <v>976029718</v>
      </c>
      <c r="AH17" s="133">
        <f>'EJEC NO IMPRIMIR'!AH17/'EJEC REGULAR'!$D$1</f>
        <v>976029718</v>
      </c>
      <c r="AI17" s="119"/>
      <c r="AJ17" s="129">
        <f t="shared" si="4"/>
        <v>973790963</v>
      </c>
      <c r="AK17" s="119"/>
      <c r="AL17" s="119"/>
      <c r="AM17" s="119">
        <f t="shared" si="1"/>
        <v>973790963</v>
      </c>
      <c r="AN17" s="119"/>
      <c r="AO17" s="119"/>
      <c r="AP17" s="119">
        <v>809032850000</v>
      </c>
      <c r="AQ17" s="119">
        <f t="shared" si="2"/>
        <v>809032850</v>
      </c>
      <c r="AR17" s="119">
        <f t="shared" si="3"/>
        <v>164758113</v>
      </c>
      <c r="AS17" s="119"/>
      <c r="AY17" s="144"/>
    </row>
    <row r="18" spans="1:51" s="97" customFormat="1" ht="29.25" customHeight="1" x14ac:dyDescent="0.15">
      <c r="A18" s="113"/>
      <c r="B18" s="114" t="s">
        <v>31</v>
      </c>
      <c r="C18" s="99"/>
      <c r="D18" s="115" t="s">
        <v>46</v>
      </c>
      <c r="E18" s="99"/>
      <c r="F18" s="116">
        <f>'EJEC NO IMPRIMIR'!F18/'EJEC REGULAR'!$D$1</f>
        <v>0</v>
      </c>
      <c r="G18" s="116">
        <f>'EJEC NO IMPRIMIR'!G18/'EJEC REGULAR'!$D$1</f>
        <v>0</v>
      </c>
      <c r="H18" s="116">
        <f>'EJEC NO IMPRIMIR'!H18/'EJEC REGULAR'!$D$1</f>
        <v>0</v>
      </c>
      <c r="I18" s="116">
        <f>'EJEC NO IMPRIMIR'!I18/'EJEC REGULAR'!$D$1</f>
        <v>0</v>
      </c>
      <c r="J18" s="116">
        <f>'EJEC NO IMPRIMIR'!J18/'EJEC REGULAR'!$D$1</f>
        <v>0</v>
      </c>
      <c r="K18" s="116">
        <f>'EJEC NO IMPRIMIR'!K18/'EJEC REGULAR'!$D$1</f>
        <v>0</v>
      </c>
      <c r="L18" s="116">
        <f>'EJEC NO IMPRIMIR'!L18/'EJEC REGULAR'!$D$1</f>
        <v>0</v>
      </c>
      <c r="M18" s="116">
        <f>'EJEC NO IMPRIMIR'!M18/'EJEC REGULAR'!$D$1</f>
        <v>0</v>
      </c>
      <c r="N18" s="116">
        <f>'EJEC NO IMPRIMIR'!N18/'EJEC REGULAR'!$D$1</f>
        <v>0</v>
      </c>
      <c r="O18" s="116">
        <f>'EJEC NO IMPRIMIR'!O18/'EJEC REGULAR'!$D$1</f>
        <v>0</v>
      </c>
      <c r="P18" s="116">
        <f>'EJEC NO IMPRIMIR'!P18/'EJEC REGULAR'!$D$1</f>
        <v>0</v>
      </c>
      <c r="Q18" s="116">
        <f>'EJEC NO IMPRIMIR'!Q18/'EJEC REGULAR'!$D$1</f>
        <v>0</v>
      </c>
      <c r="R18" s="116">
        <f>'EJEC NO IMPRIMIR'!R18/'EJEC REGULAR'!$D$1</f>
        <v>0</v>
      </c>
      <c r="S18" s="116">
        <f>'EJEC NO IMPRIMIR'!S18/'EJEC REGULAR'!$D$1</f>
        <v>0</v>
      </c>
      <c r="T18" s="116">
        <f>'EJEC NO IMPRIMIR'!T18/'EJEC REGULAR'!$D$1</f>
        <v>0</v>
      </c>
      <c r="U18" s="116">
        <f>'EJEC NO IMPRIMIR'!U18/'EJEC REGULAR'!$D$1</f>
        <v>0</v>
      </c>
      <c r="V18" s="116">
        <f>'EJEC NO IMPRIMIR'!V18/'EJEC REGULAR'!$D$1</f>
        <v>0</v>
      </c>
      <c r="W18" s="116">
        <f>'EJEC NO IMPRIMIR'!W18/'EJEC REGULAR'!$D$1</f>
        <v>0</v>
      </c>
      <c r="X18" s="116">
        <f>'EJEC NO IMPRIMIR'!X18/'EJEC REGULAR'!$D$1</f>
        <v>0</v>
      </c>
      <c r="Y18" s="116">
        <f>'EJEC NO IMPRIMIR'!Y18/'EJEC REGULAR'!$D$1</f>
        <v>0</v>
      </c>
      <c r="Z18" s="116">
        <f>'EJEC NO IMPRIMIR'!Z18/'EJEC REGULAR'!$D$1</f>
        <v>0</v>
      </c>
      <c r="AA18" s="116">
        <f>'EJEC NO IMPRIMIR'!AA18/'EJEC REGULAR'!$D$1</f>
        <v>0</v>
      </c>
      <c r="AB18" s="116">
        <f>'EJEC NO IMPRIMIR'!AB18/'EJEC REGULAR'!$D$1</f>
        <v>0</v>
      </c>
      <c r="AC18" s="116">
        <f>'EJEC NO IMPRIMIR'!AC18/'EJEC REGULAR'!$D$1</f>
        <v>0</v>
      </c>
      <c r="AD18" s="116">
        <f>'EJEC NO IMPRIMIR'!AD18/'EJEC REGULAR'!$D$1</f>
        <v>0</v>
      </c>
      <c r="AE18" s="116">
        <f>'EJEC NO IMPRIMIR'!AE18/'EJEC REGULAR'!$D$1</f>
        <v>0</v>
      </c>
      <c r="AF18" s="116">
        <f>'EJEC NO IMPRIMIR'!AF18/'EJEC REGULAR'!$D$1</f>
        <v>0</v>
      </c>
      <c r="AG18" s="116">
        <f>'EJEC NO IMPRIMIR'!AG18/'EJEC REGULAR'!$D$1</f>
        <v>0</v>
      </c>
      <c r="AH18" s="133">
        <f>'EJEC NO IMPRIMIR'!AH18/'EJEC REGULAR'!$D$1</f>
        <v>0</v>
      </c>
      <c r="AI18" s="119"/>
      <c r="AJ18" s="118">
        <f t="shared" si="4"/>
        <v>0</v>
      </c>
      <c r="AK18" s="119"/>
      <c r="AL18" s="119"/>
      <c r="AM18" s="119">
        <f t="shared" si="1"/>
        <v>0</v>
      </c>
      <c r="AN18" s="119"/>
      <c r="AO18" s="119"/>
      <c r="AP18" s="119">
        <v>321874632</v>
      </c>
      <c r="AQ18" s="119">
        <f t="shared" si="2"/>
        <v>321874.63199999998</v>
      </c>
      <c r="AR18" s="119">
        <f t="shared" si="3"/>
        <v>-321874.63199999998</v>
      </c>
      <c r="AS18" s="119"/>
      <c r="AY18" s="144"/>
    </row>
    <row r="19" spans="1:51" s="97" customFormat="1" ht="21" customHeight="1" x14ac:dyDescent="0.15">
      <c r="A19" s="113"/>
      <c r="B19" s="114" t="s">
        <v>4</v>
      </c>
      <c r="C19" s="99"/>
      <c r="D19" s="115" t="s">
        <v>27</v>
      </c>
      <c r="E19" s="99"/>
      <c r="F19" s="116">
        <f>'EJEC NO IMPRIMIR'!F19/'EJEC REGULAR'!$D$1</f>
        <v>0</v>
      </c>
      <c r="G19" s="116">
        <f>'EJEC NO IMPRIMIR'!G19/'EJEC REGULAR'!$D$1</f>
        <v>0</v>
      </c>
      <c r="H19" s="116">
        <f>'EJEC NO IMPRIMIR'!H19/'EJEC REGULAR'!$D$1</f>
        <v>0</v>
      </c>
      <c r="I19" s="116">
        <f>'EJEC NO IMPRIMIR'!I19/'EJEC REGULAR'!$D$1</f>
        <v>0</v>
      </c>
      <c r="J19" s="116">
        <f>'EJEC NO IMPRIMIR'!J19/'EJEC REGULAR'!$D$1</f>
        <v>0</v>
      </c>
      <c r="K19" s="116">
        <f>'EJEC NO IMPRIMIR'!K19/'EJEC REGULAR'!$D$1</f>
        <v>0</v>
      </c>
      <c r="L19" s="116">
        <f>'EJEC NO IMPRIMIR'!L19/'EJEC REGULAR'!$D$1</f>
        <v>0</v>
      </c>
      <c r="M19" s="116">
        <f>'EJEC NO IMPRIMIR'!M19/'EJEC REGULAR'!$D$1</f>
        <v>0</v>
      </c>
      <c r="N19" s="116">
        <f>'EJEC NO IMPRIMIR'!N19/'EJEC REGULAR'!$D$1</f>
        <v>0</v>
      </c>
      <c r="O19" s="116">
        <f>'EJEC NO IMPRIMIR'!O19/'EJEC REGULAR'!$D$1</f>
        <v>0</v>
      </c>
      <c r="P19" s="116">
        <f>'EJEC NO IMPRIMIR'!P19/'EJEC REGULAR'!$D$1</f>
        <v>0</v>
      </c>
      <c r="Q19" s="116">
        <f>'EJEC NO IMPRIMIR'!Q19/'EJEC REGULAR'!$D$1</f>
        <v>0</v>
      </c>
      <c r="R19" s="116">
        <f>'EJEC NO IMPRIMIR'!R19/'EJEC REGULAR'!$D$1</f>
        <v>0</v>
      </c>
      <c r="S19" s="116">
        <f>'EJEC NO IMPRIMIR'!S19/'EJEC REGULAR'!$D$1</f>
        <v>0</v>
      </c>
      <c r="T19" s="116">
        <f>'EJEC NO IMPRIMIR'!T19/'EJEC REGULAR'!$D$1</f>
        <v>0</v>
      </c>
      <c r="U19" s="116">
        <f>'EJEC NO IMPRIMIR'!U19/'EJEC REGULAR'!$D$1</f>
        <v>0</v>
      </c>
      <c r="V19" s="116">
        <f>'EJEC NO IMPRIMIR'!V19/'EJEC REGULAR'!$D$1</f>
        <v>0</v>
      </c>
      <c r="W19" s="116">
        <f>'EJEC NO IMPRIMIR'!W19/'EJEC REGULAR'!$D$1</f>
        <v>0</v>
      </c>
      <c r="X19" s="116">
        <f>'EJEC NO IMPRIMIR'!X19/'EJEC REGULAR'!$D$1</f>
        <v>0</v>
      </c>
      <c r="Y19" s="116">
        <f>'EJEC NO IMPRIMIR'!Y19/'EJEC REGULAR'!$D$1</f>
        <v>0</v>
      </c>
      <c r="Z19" s="116">
        <f>'EJEC NO IMPRIMIR'!Z19/'EJEC REGULAR'!$D$1</f>
        <v>0</v>
      </c>
      <c r="AA19" s="116">
        <f>'EJEC NO IMPRIMIR'!AA19/'EJEC REGULAR'!$D$1</f>
        <v>0</v>
      </c>
      <c r="AB19" s="116">
        <f>'EJEC NO IMPRIMIR'!AB19/'EJEC REGULAR'!$D$1</f>
        <v>0</v>
      </c>
      <c r="AC19" s="116">
        <f>'EJEC NO IMPRIMIR'!AC19/'EJEC REGULAR'!$D$1</f>
        <v>0</v>
      </c>
      <c r="AD19" s="116">
        <f>'EJEC NO IMPRIMIR'!AD19/'EJEC REGULAR'!$D$1</f>
        <v>0</v>
      </c>
      <c r="AE19" s="116">
        <f>'EJEC NO IMPRIMIR'!AE19/'EJEC REGULAR'!$D$1</f>
        <v>0</v>
      </c>
      <c r="AF19" s="116">
        <f>'EJEC NO IMPRIMIR'!AF19/'EJEC REGULAR'!$D$1</f>
        <v>0</v>
      </c>
      <c r="AG19" s="116">
        <f>'EJEC NO IMPRIMIR'!AG19/'EJEC REGULAR'!$D$1</f>
        <v>0</v>
      </c>
      <c r="AH19" s="133">
        <f>'EJEC NO IMPRIMIR'!AH19/'EJEC REGULAR'!$D$1</f>
        <v>0</v>
      </c>
      <c r="AI19" s="119"/>
      <c r="AJ19" s="118">
        <f t="shared" si="4"/>
        <v>0</v>
      </c>
      <c r="AK19" s="119"/>
      <c r="AL19" s="119"/>
      <c r="AM19" s="119">
        <f t="shared" si="1"/>
        <v>0</v>
      </c>
      <c r="AN19" s="119"/>
      <c r="AO19" s="119"/>
      <c r="AQ19" s="119">
        <f t="shared" si="2"/>
        <v>0</v>
      </c>
      <c r="AR19" s="119">
        <f t="shared" si="3"/>
        <v>0</v>
      </c>
      <c r="AS19" s="119"/>
      <c r="AY19" s="144"/>
    </row>
    <row r="20" spans="1:51" s="97" customFormat="1" ht="21.75" customHeight="1" x14ac:dyDescent="0.15">
      <c r="A20" s="113"/>
      <c r="B20" s="114" t="s">
        <v>59</v>
      </c>
      <c r="C20" s="99"/>
      <c r="D20" s="115" t="s">
        <v>28</v>
      </c>
      <c r="E20" s="99"/>
      <c r="F20" s="116">
        <f>'EJEC NO IMPRIMIR'!F20/'EJEC REGULAR'!$D$1</f>
        <v>0</v>
      </c>
      <c r="G20" s="116">
        <f>'EJEC NO IMPRIMIR'!G20/'EJEC REGULAR'!$D$1</f>
        <v>0</v>
      </c>
      <c r="H20" s="116">
        <f>'EJEC NO IMPRIMIR'!H20/'EJEC REGULAR'!$D$1</f>
        <v>0</v>
      </c>
      <c r="I20" s="116">
        <f>'EJEC NO IMPRIMIR'!I20/'EJEC REGULAR'!$D$1</f>
        <v>0</v>
      </c>
      <c r="J20" s="116">
        <f>'EJEC NO IMPRIMIR'!J20/'EJEC REGULAR'!$D$1</f>
        <v>0</v>
      </c>
      <c r="K20" s="116">
        <f>'EJEC NO IMPRIMIR'!K20/'EJEC REGULAR'!$D$1</f>
        <v>0</v>
      </c>
      <c r="L20" s="116">
        <f>'EJEC NO IMPRIMIR'!L20/'EJEC REGULAR'!$D$1</f>
        <v>0</v>
      </c>
      <c r="M20" s="116">
        <f>'EJEC NO IMPRIMIR'!M20/'EJEC REGULAR'!$D$1</f>
        <v>0</v>
      </c>
      <c r="N20" s="116">
        <f>'EJEC NO IMPRIMIR'!N20/'EJEC REGULAR'!$D$1</f>
        <v>0</v>
      </c>
      <c r="O20" s="116">
        <f>'EJEC NO IMPRIMIR'!O20/'EJEC REGULAR'!$D$1</f>
        <v>0</v>
      </c>
      <c r="P20" s="116">
        <f>'EJEC NO IMPRIMIR'!P20/'EJEC REGULAR'!$D$1</f>
        <v>0</v>
      </c>
      <c r="Q20" s="116">
        <f>'EJEC NO IMPRIMIR'!Q20/'EJEC REGULAR'!$D$1</f>
        <v>0</v>
      </c>
      <c r="R20" s="116">
        <f>'EJEC NO IMPRIMIR'!R20/'EJEC REGULAR'!$D$1</f>
        <v>0</v>
      </c>
      <c r="S20" s="116">
        <f>'EJEC NO IMPRIMIR'!S20/'EJEC REGULAR'!$D$1</f>
        <v>0</v>
      </c>
      <c r="T20" s="116">
        <f>'EJEC NO IMPRIMIR'!T20/'EJEC REGULAR'!$D$1</f>
        <v>0</v>
      </c>
      <c r="U20" s="116">
        <f>'EJEC NO IMPRIMIR'!U20/'EJEC REGULAR'!$D$1</f>
        <v>0</v>
      </c>
      <c r="V20" s="116">
        <f>'EJEC NO IMPRIMIR'!V20/'EJEC REGULAR'!$D$1</f>
        <v>0</v>
      </c>
      <c r="W20" s="116">
        <f>'EJEC NO IMPRIMIR'!W20/'EJEC REGULAR'!$D$1</f>
        <v>0</v>
      </c>
      <c r="X20" s="116">
        <f>'EJEC NO IMPRIMIR'!X20/'EJEC REGULAR'!$D$1</f>
        <v>0</v>
      </c>
      <c r="Y20" s="116">
        <f>'EJEC NO IMPRIMIR'!Y20/'EJEC REGULAR'!$D$1</f>
        <v>0</v>
      </c>
      <c r="Z20" s="116">
        <f>'EJEC NO IMPRIMIR'!Z20/'EJEC REGULAR'!$D$1</f>
        <v>0</v>
      </c>
      <c r="AA20" s="116">
        <f>'EJEC NO IMPRIMIR'!AA20/'EJEC REGULAR'!$D$1</f>
        <v>0</v>
      </c>
      <c r="AB20" s="116">
        <f>'EJEC NO IMPRIMIR'!AB20/'EJEC REGULAR'!$D$1</f>
        <v>0</v>
      </c>
      <c r="AC20" s="116">
        <f>'EJEC NO IMPRIMIR'!AC20/'EJEC REGULAR'!$D$1</f>
        <v>0</v>
      </c>
      <c r="AD20" s="116">
        <f>'EJEC NO IMPRIMIR'!AD20/'EJEC REGULAR'!$D$1</f>
        <v>0</v>
      </c>
      <c r="AE20" s="116">
        <f>'EJEC NO IMPRIMIR'!AE20/'EJEC REGULAR'!$D$1</f>
        <v>0</v>
      </c>
      <c r="AF20" s="116">
        <f>'EJEC NO IMPRIMIR'!AF20/'EJEC REGULAR'!$D$1</f>
        <v>0</v>
      </c>
      <c r="AG20" s="116">
        <f>'EJEC NO IMPRIMIR'!AG20/'EJEC REGULAR'!$D$1</f>
        <v>0</v>
      </c>
      <c r="AH20" s="133">
        <f>'EJEC NO IMPRIMIR'!AH20/'EJEC REGULAR'!$D$1</f>
        <v>0</v>
      </c>
      <c r="AI20" s="119"/>
      <c r="AJ20" s="118">
        <f t="shared" si="4"/>
        <v>0</v>
      </c>
      <c r="AK20" s="119"/>
      <c r="AL20" s="119"/>
      <c r="AM20" s="119">
        <f t="shared" si="1"/>
        <v>0</v>
      </c>
      <c r="AN20" s="119"/>
      <c r="AO20" s="119"/>
      <c r="AQ20" s="119">
        <f t="shared" si="2"/>
        <v>0</v>
      </c>
      <c r="AR20" s="119">
        <f t="shared" si="3"/>
        <v>0</v>
      </c>
      <c r="AS20" s="119"/>
      <c r="AY20" s="144"/>
    </row>
    <row r="21" spans="1:51" s="97" customFormat="1" ht="21" customHeight="1" x14ac:dyDescent="0.15">
      <c r="A21" s="113"/>
      <c r="B21" s="114" t="s">
        <v>60</v>
      </c>
      <c r="C21" s="99"/>
      <c r="D21" s="115" t="s">
        <v>29</v>
      </c>
      <c r="E21" s="99"/>
      <c r="F21" s="116">
        <f>'EJEC NO IMPRIMIR'!F21/'EJEC REGULAR'!$D$1</f>
        <v>1680211.061</v>
      </c>
      <c r="G21" s="116">
        <f>'EJEC NO IMPRIMIR'!G21/'EJEC REGULAR'!$D$1</f>
        <v>1050582.0060000001</v>
      </c>
      <c r="H21" s="116">
        <f>'EJEC NO IMPRIMIR'!H21/'EJEC REGULAR'!$D$1</f>
        <v>512084.98499999999</v>
      </c>
      <c r="I21" s="116">
        <f>'EJEC NO IMPRIMIR'!I21/'EJEC REGULAR'!$D$1</f>
        <v>2473756.895</v>
      </c>
      <c r="J21" s="116">
        <f>'EJEC NO IMPRIMIR'!J21/'EJEC REGULAR'!$D$1</f>
        <v>0</v>
      </c>
      <c r="K21" s="116">
        <f>'EJEC NO IMPRIMIR'!K21/'EJEC REGULAR'!$D$1</f>
        <v>28896807.734000001</v>
      </c>
      <c r="L21" s="116">
        <f>'EJEC NO IMPRIMIR'!L21/'EJEC REGULAR'!$D$1</f>
        <v>130503.552</v>
      </c>
      <c r="M21" s="116">
        <f>'EJEC NO IMPRIMIR'!M21/'EJEC REGULAR'!$D$1</f>
        <v>429514.00199999998</v>
      </c>
      <c r="N21" s="116">
        <f>'EJEC NO IMPRIMIR'!N21/'EJEC REGULAR'!$D$1</f>
        <v>0</v>
      </c>
      <c r="O21" s="116">
        <f>'EJEC NO IMPRIMIR'!O21/'EJEC REGULAR'!$D$1</f>
        <v>2701230.426</v>
      </c>
      <c r="P21" s="116">
        <f>'EJEC NO IMPRIMIR'!P21/'EJEC REGULAR'!$D$1</f>
        <v>562.06600000000003</v>
      </c>
      <c r="Q21" s="116">
        <f>'EJEC NO IMPRIMIR'!Q21/'EJEC REGULAR'!$D$1</f>
        <v>1040607.737</v>
      </c>
      <c r="R21" s="116">
        <f>'EJEC NO IMPRIMIR'!R21/'EJEC REGULAR'!$D$1</f>
        <v>1258.97</v>
      </c>
      <c r="S21" s="116">
        <f>'EJEC NO IMPRIMIR'!S21/'EJEC REGULAR'!$D$1</f>
        <v>584461.93700000003</v>
      </c>
      <c r="T21" s="116">
        <f>'EJEC NO IMPRIMIR'!T21/'EJEC REGULAR'!$D$1</f>
        <v>154462.91500000001</v>
      </c>
      <c r="U21" s="116">
        <f>'EJEC NO IMPRIMIR'!U21/'EJEC REGULAR'!$D$1</f>
        <v>342198.81599999999</v>
      </c>
      <c r="V21" s="116">
        <f>'EJEC NO IMPRIMIR'!V21/'EJEC REGULAR'!$D$1</f>
        <v>1828565.6359999999</v>
      </c>
      <c r="W21" s="116">
        <f>'EJEC NO IMPRIMIR'!W21/'EJEC REGULAR'!$D$1</f>
        <v>995392.75300000003</v>
      </c>
      <c r="X21" s="116">
        <f>'EJEC NO IMPRIMIR'!X21/'EJEC REGULAR'!$D$1</f>
        <v>0</v>
      </c>
      <c r="Y21" s="116">
        <f>'EJEC NO IMPRIMIR'!Y21/'EJEC REGULAR'!$D$1</f>
        <v>268645.47100000002</v>
      </c>
      <c r="Z21" s="116">
        <f>'EJEC NO IMPRIMIR'!Z21/'EJEC REGULAR'!$D$1</f>
        <v>1283085.6810000001</v>
      </c>
      <c r="AA21" s="116">
        <f>'EJEC NO IMPRIMIR'!AA21/'EJEC REGULAR'!$D$1</f>
        <v>385.52800000000002</v>
      </c>
      <c r="AB21" s="116">
        <f>'EJEC NO IMPRIMIR'!AB21/'EJEC REGULAR'!$D$1</f>
        <v>41892.027999999998</v>
      </c>
      <c r="AC21" s="116">
        <f>'EJEC NO IMPRIMIR'!AC21/'EJEC REGULAR'!$D$1</f>
        <v>0</v>
      </c>
      <c r="AD21" s="116">
        <f>'EJEC NO IMPRIMIR'!AD21/'EJEC REGULAR'!$D$1</f>
        <v>139770</v>
      </c>
      <c r="AE21" s="116">
        <f>'EJEC NO IMPRIMIR'!AE21/'EJEC REGULAR'!$D$1</f>
        <v>0</v>
      </c>
      <c r="AF21" s="116">
        <f>'EJEC NO IMPRIMIR'!AF21/'EJEC REGULAR'!$D$1</f>
        <v>0</v>
      </c>
      <c r="AG21" s="116">
        <f>'EJEC NO IMPRIMIR'!AG21/'EJEC REGULAR'!$D$1</f>
        <v>44555980.199000001</v>
      </c>
      <c r="AH21" s="133">
        <f>'EJEC NO IMPRIMIR'!AH21/'EJEC REGULAR'!$D$1</f>
        <v>44555980.199000001</v>
      </c>
      <c r="AI21" s="119"/>
      <c r="AJ21" s="129">
        <f t="shared" si="4"/>
        <v>44416210.199000001</v>
      </c>
      <c r="AK21" s="119"/>
      <c r="AL21" s="119" t="e">
        <f>+#REF!</f>
        <v>#REF!</v>
      </c>
      <c r="AM21" s="119" t="e">
        <f t="shared" si="1"/>
        <v>#REF!</v>
      </c>
      <c r="AN21" s="119"/>
      <c r="AO21" s="119"/>
      <c r="AP21" s="119">
        <v>4590792528</v>
      </c>
      <c r="AQ21" s="119">
        <f t="shared" si="2"/>
        <v>4590792.5279999999</v>
      </c>
      <c r="AR21" s="119" t="e">
        <f t="shared" si="3"/>
        <v>#REF!</v>
      </c>
      <c r="AS21" s="119"/>
      <c r="AY21" s="144"/>
    </row>
    <row r="22" spans="1:51" s="97" customFormat="1" ht="21" customHeight="1" x14ac:dyDescent="0.15">
      <c r="A22" s="113"/>
      <c r="B22" s="120" t="s">
        <v>61</v>
      </c>
      <c r="C22" s="121"/>
      <c r="D22" s="122" t="s">
        <v>51</v>
      </c>
      <c r="E22" s="121"/>
      <c r="F22" s="123">
        <f>'EJEC NO IMPRIMIR'!F22/'EJEC REGULAR'!$D$1</f>
        <v>0</v>
      </c>
      <c r="G22" s="123">
        <f>'EJEC NO IMPRIMIR'!G22/'EJEC REGULAR'!$D$1</f>
        <v>1719842.0249999999</v>
      </c>
      <c r="H22" s="123">
        <f>'EJEC NO IMPRIMIR'!H22/'EJEC REGULAR'!$D$1</f>
        <v>0</v>
      </c>
      <c r="I22" s="123">
        <f>'EJEC NO IMPRIMIR'!I22/'EJEC REGULAR'!$D$1</f>
        <v>1047884.482</v>
      </c>
      <c r="J22" s="123">
        <f>'EJEC NO IMPRIMIR'!J22/'EJEC REGULAR'!$D$1</f>
        <v>0</v>
      </c>
      <c r="K22" s="123">
        <f>'EJEC NO IMPRIMIR'!K22/'EJEC REGULAR'!$D$1</f>
        <v>25238230.333000001</v>
      </c>
      <c r="L22" s="123">
        <f>'EJEC NO IMPRIMIR'!L22/'EJEC REGULAR'!$D$1</f>
        <v>0</v>
      </c>
      <c r="M22" s="123">
        <f>'EJEC NO IMPRIMIR'!M22/'EJEC REGULAR'!$D$1</f>
        <v>0</v>
      </c>
      <c r="N22" s="123">
        <f>'EJEC NO IMPRIMIR'!N22/'EJEC REGULAR'!$D$1</f>
        <v>0</v>
      </c>
      <c r="O22" s="123">
        <f>'EJEC NO IMPRIMIR'!O22/'EJEC REGULAR'!$D$1</f>
        <v>2049021.915</v>
      </c>
      <c r="P22" s="123">
        <f>'EJEC NO IMPRIMIR'!P22/'EJEC REGULAR'!$D$1</f>
        <v>0</v>
      </c>
      <c r="Q22" s="123">
        <f>'EJEC NO IMPRIMIR'!Q22/'EJEC REGULAR'!$D$1</f>
        <v>28975.473999999998</v>
      </c>
      <c r="R22" s="123">
        <f>'EJEC NO IMPRIMIR'!R22/'EJEC REGULAR'!$D$1</f>
        <v>0</v>
      </c>
      <c r="S22" s="123">
        <f>'EJEC NO IMPRIMIR'!S22/'EJEC REGULAR'!$D$1</f>
        <v>0</v>
      </c>
      <c r="T22" s="123">
        <f>'EJEC NO IMPRIMIR'!T22/'EJEC REGULAR'!$D$1</f>
        <v>0</v>
      </c>
      <c r="U22" s="123">
        <f>'EJEC NO IMPRIMIR'!U22/'EJEC REGULAR'!$D$1</f>
        <v>0</v>
      </c>
      <c r="V22" s="123">
        <f>'EJEC NO IMPRIMIR'!V22/'EJEC REGULAR'!$D$1</f>
        <v>7555191.2120000003</v>
      </c>
      <c r="W22" s="123">
        <f>'EJEC NO IMPRIMIR'!W22/'EJEC REGULAR'!$D$1</f>
        <v>0</v>
      </c>
      <c r="X22" s="123">
        <f>'EJEC NO IMPRIMIR'!X22/'EJEC REGULAR'!$D$1</f>
        <v>0</v>
      </c>
      <c r="Y22" s="123">
        <f>'EJEC NO IMPRIMIR'!Y22/'EJEC REGULAR'!$D$1</f>
        <v>194118511.12</v>
      </c>
      <c r="Z22" s="123">
        <f>'EJEC NO IMPRIMIR'!Z22/'EJEC REGULAR'!$D$1</f>
        <v>0</v>
      </c>
      <c r="AA22" s="123">
        <f>'EJEC NO IMPRIMIR'!AA22/'EJEC REGULAR'!$D$1</f>
        <v>0</v>
      </c>
      <c r="AB22" s="123">
        <f>'EJEC NO IMPRIMIR'!AB22/'EJEC REGULAR'!$D$1</f>
        <v>0</v>
      </c>
      <c r="AC22" s="123">
        <f>'EJEC NO IMPRIMIR'!AC22/'EJEC REGULAR'!$D$1</f>
        <v>0</v>
      </c>
      <c r="AD22" s="123">
        <f>'EJEC NO IMPRIMIR'!AD22/'EJEC REGULAR'!$D$1</f>
        <v>0</v>
      </c>
      <c r="AE22" s="123">
        <f>'EJEC NO IMPRIMIR'!AE22/'EJEC REGULAR'!$D$1</f>
        <v>0</v>
      </c>
      <c r="AF22" s="123">
        <f>'EJEC NO IMPRIMIR'!AF22/'EJEC REGULAR'!$D$1</f>
        <v>35439145.441</v>
      </c>
      <c r="AG22" s="123">
        <f>'EJEC NO IMPRIMIR'!AG22/'EJEC REGULAR'!$D$1</f>
        <v>196318511.12</v>
      </c>
      <c r="AH22" s="124">
        <f>'EJEC NO IMPRIMIR'!AH22/'EJEC REGULAR'!$D$1</f>
        <v>231757656.56099999</v>
      </c>
      <c r="AI22" s="119"/>
      <c r="AJ22" s="118">
        <f t="shared" si="4"/>
        <v>231757656.56099999</v>
      </c>
      <c r="AK22" s="119"/>
      <c r="AL22" s="119" t="e">
        <f>+#REF!</f>
        <v>#REF!</v>
      </c>
      <c r="AM22" s="119" t="e">
        <f t="shared" si="1"/>
        <v>#REF!</v>
      </c>
      <c r="AN22" s="119"/>
      <c r="AO22" s="119"/>
      <c r="AP22" s="119">
        <v>370760546774</v>
      </c>
      <c r="AQ22" s="119">
        <f t="shared" si="2"/>
        <v>370760546.77399999</v>
      </c>
      <c r="AR22" s="119" t="e">
        <f t="shared" si="3"/>
        <v>#REF!</v>
      </c>
      <c r="AS22" s="119"/>
      <c r="AY22" s="144"/>
    </row>
    <row r="23" spans="1:51" s="97" customFormat="1" ht="22.5" customHeight="1" x14ac:dyDescent="0.15">
      <c r="A23" s="113"/>
      <c r="B23" s="125" t="s">
        <v>20</v>
      </c>
      <c r="C23" s="99"/>
      <c r="D23" s="115" t="s">
        <v>92</v>
      </c>
      <c r="E23" s="99"/>
      <c r="F23" s="116">
        <f>'EJEC NO IMPRIMIR'!F23/'EJEC REGULAR'!$D$1</f>
        <v>0</v>
      </c>
      <c r="G23" s="116">
        <f>'EJEC NO IMPRIMIR'!G23/'EJEC REGULAR'!$D$1</f>
        <v>0</v>
      </c>
      <c r="H23" s="116">
        <f>'EJEC NO IMPRIMIR'!H23/'EJEC REGULAR'!$D$1</f>
        <v>0</v>
      </c>
      <c r="I23" s="116">
        <f>'EJEC NO IMPRIMIR'!I23/'EJEC REGULAR'!$D$1</f>
        <v>0</v>
      </c>
      <c r="J23" s="116">
        <f>'EJEC NO IMPRIMIR'!J23/'EJEC REGULAR'!$D$1</f>
        <v>0</v>
      </c>
      <c r="K23" s="116">
        <f>'EJEC NO IMPRIMIR'!K23/'EJEC REGULAR'!$D$1</f>
        <v>2200000</v>
      </c>
      <c r="L23" s="116">
        <f>'EJEC NO IMPRIMIR'!L23/'EJEC REGULAR'!$D$1</f>
        <v>0</v>
      </c>
      <c r="M23" s="116">
        <f>'EJEC NO IMPRIMIR'!M23/'EJEC REGULAR'!$D$1</f>
        <v>0</v>
      </c>
      <c r="N23" s="116">
        <f>'EJEC NO IMPRIMIR'!N23/'EJEC REGULAR'!$D$1</f>
        <v>0</v>
      </c>
      <c r="O23" s="116">
        <f>'EJEC NO IMPRIMIR'!O23/'EJEC REGULAR'!$D$1</f>
        <v>0</v>
      </c>
      <c r="P23" s="116">
        <f>'EJEC NO IMPRIMIR'!P23/'EJEC REGULAR'!$D$1</f>
        <v>0</v>
      </c>
      <c r="Q23" s="116">
        <f>'EJEC NO IMPRIMIR'!Q23/'EJEC REGULAR'!$D$1</f>
        <v>0</v>
      </c>
      <c r="R23" s="116">
        <f>'EJEC NO IMPRIMIR'!R23/'EJEC REGULAR'!$D$1</f>
        <v>0</v>
      </c>
      <c r="S23" s="116">
        <f>'EJEC NO IMPRIMIR'!S23/'EJEC REGULAR'!$D$1</f>
        <v>0</v>
      </c>
      <c r="T23" s="116">
        <f>'EJEC NO IMPRIMIR'!T23/'EJEC REGULAR'!$D$1</f>
        <v>0</v>
      </c>
      <c r="U23" s="116">
        <f>'EJEC NO IMPRIMIR'!U23/'EJEC REGULAR'!$D$1</f>
        <v>0</v>
      </c>
      <c r="V23" s="116">
        <f>'EJEC NO IMPRIMIR'!V23/'EJEC REGULAR'!$D$1</f>
        <v>0</v>
      </c>
      <c r="W23" s="116">
        <f>'EJEC NO IMPRIMIR'!W23/'EJEC REGULAR'!$D$1</f>
        <v>0</v>
      </c>
      <c r="X23" s="116">
        <f>'EJEC NO IMPRIMIR'!X23/'EJEC REGULAR'!$D$1</f>
        <v>0</v>
      </c>
      <c r="Y23" s="116">
        <f>'EJEC NO IMPRIMIR'!Y23/'EJEC REGULAR'!$D$1</f>
        <v>8576511.1199999992</v>
      </c>
      <c r="Z23" s="116">
        <f>'EJEC NO IMPRIMIR'!Z23/'EJEC REGULAR'!$D$1</f>
        <v>0</v>
      </c>
      <c r="AA23" s="116">
        <f>'EJEC NO IMPRIMIR'!AA23/'EJEC REGULAR'!$D$1</f>
        <v>0</v>
      </c>
      <c r="AB23" s="116">
        <f>'EJEC NO IMPRIMIR'!AB23/'EJEC REGULAR'!$D$1</f>
        <v>0</v>
      </c>
      <c r="AC23" s="116">
        <f>'EJEC NO IMPRIMIR'!AC23/'EJEC REGULAR'!$D$1</f>
        <v>0</v>
      </c>
      <c r="AD23" s="116">
        <f>'EJEC NO IMPRIMIR'!AD23/'EJEC REGULAR'!$D$1</f>
        <v>0</v>
      </c>
      <c r="AE23" s="116">
        <f>'EJEC NO IMPRIMIR'!AE23/'EJEC REGULAR'!$D$1</f>
        <v>0</v>
      </c>
      <c r="AF23" s="116">
        <f>'EJEC NO IMPRIMIR'!AF23/'EJEC REGULAR'!$D$1</f>
        <v>0</v>
      </c>
      <c r="AG23" s="116">
        <f>'EJEC NO IMPRIMIR'!AG23/'EJEC REGULAR'!$D$1</f>
        <v>10776511.119999999</v>
      </c>
      <c r="AH23" s="133">
        <f>'EJEC NO IMPRIMIR'!AH23/'EJEC REGULAR'!$D$1</f>
        <v>10776511.119999999</v>
      </c>
      <c r="AI23" s="119"/>
      <c r="AJ23" s="118"/>
      <c r="AK23" s="119"/>
      <c r="AL23" s="119"/>
      <c r="AM23" s="119"/>
      <c r="AN23" s="119"/>
      <c r="AO23" s="119"/>
      <c r="AP23" s="119"/>
      <c r="AQ23" s="119"/>
      <c r="AR23" s="119"/>
      <c r="AS23" s="119"/>
      <c r="AY23" s="144"/>
    </row>
    <row r="24" spans="1:51" s="97" customFormat="1" ht="22.5" customHeight="1" x14ac:dyDescent="0.15">
      <c r="A24" s="113"/>
      <c r="B24" s="125" t="s">
        <v>39</v>
      </c>
      <c r="C24" s="99"/>
      <c r="D24" s="115" t="s">
        <v>93</v>
      </c>
      <c r="E24" s="99"/>
      <c r="F24" s="116">
        <f>'EJEC NO IMPRIMIR'!F24/'EJEC REGULAR'!$D$1</f>
        <v>0</v>
      </c>
      <c r="G24" s="116">
        <f>'EJEC NO IMPRIMIR'!G24/'EJEC REGULAR'!$D$1</f>
        <v>1719842.0249999999</v>
      </c>
      <c r="H24" s="116">
        <f>'EJEC NO IMPRIMIR'!H24/'EJEC REGULAR'!$D$1</f>
        <v>0</v>
      </c>
      <c r="I24" s="116">
        <f>'EJEC NO IMPRIMIR'!I24/'EJEC REGULAR'!$D$1</f>
        <v>1047884.482</v>
      </c>
      <c r="J24" s="116">
        <f>'EJEC NO IMPRIMIR'!J24/'EJEC REGULAR'!$D$1</f>
        <v>0</v>
      </c>
      <c r="K24" s="116">
        <f>'EJEC NO IMPRIMIR'!K24/'EJEC REGULAR'!$D$1</f>
        <v>23038230.333000001</v>
      </c>
      <c r="L24" s="116">
        <f>'EJEC NO IMPRIMIR'!L24/'EJEC REGULAR'!$D$1</f>
        <v>0</v>
      </c>
      <c r="M24" s="116">
        <f>'EJEC NO IMPRIMIR'!M24/'EJEC REGULAR'!$D$1</f>
        <v>0</v>
      </c>
      <c r="N24" s="116">
        <f>'EJEC NO IMPRIMIR'!N24/'EJEC REGULAR'!$D$1</f>
        <v>0</v>
      </c>
      <c r="O24" s="116">
        <f>'EJEC NO IMPRIMIR'!O24/'EJEC REGULAR'!$D$1</f>
        <v>2049021.915</v>
      </c>
      <c r="P24" s="116">
        <f>'EJEC NO IMPRIMIR'!P24/'EJEC REGULAR'!$D$1</f>
        <v>0</v>
      </c>
      <c r="Q24" s="116">
        <f>'EJEC NO IMPRIMIR'!Q24/'EJEC REGULAR'!$D$1</f>
        <v>28975.473999999998</v>
      </c>
      <c r="R24" s="116">
        <f>'EJEC NO IMPRIMIR'!R24/'EJEC REGULAR'!$D$1</f>
        <v>0</v>
      </c>
      <c r="S24" s="116">
        <f>'EJEC NO IMPRIMIR'!S24/'EJEC REGULAR'!$D$1</f>
        <v>0</v>
      </c>
      <c r="T24" s="116">
        <f>'EJEC NO IMPRIMIR'!T24/'EJEC REGULAR'!$D$1</f>
        <v>0</v>
      </c>
      <c r="U24" s="116">
        <f>'EJEC NO IMPRIMIR'!U24/'EJEC REGULAR'!$D$1</f>
        <v>0</v>
      </c>
      <c r="V24" s="116">
        <f>'EJEC NO IMPRIMIR'!V24/'EJEC REGULAR'!$D$1</f>
        <v>7555191.2120000003</v>
      </c>
      <c r="W24" s="116">
        <f>'EJEC NO IMPRIMIR'!W24/'EJEC REGULAR'!$D$1</f>
        <v>0</v>
      </c>
      <c r="X24" s="116">
        <f>'EJEC NO IMPRIMIR'!X24/'EJEC REGULAR'!$D$1</f>
        <v>0</v>
      </c>
      <c r="Y24" s="116">
        <f>'EJEC NO IMPRIMIR'!Y24/'EJEC REGULAR'!$D$1</f>
        <v>185542000</v>
      </c>
      <c r="Z24" s="116">
        <f>'EJEC NO IMPRIMIR'!Z24/'EJEC REGULAR'!$D$1</f>
        <v>0</v>
      </c>
      <c r="AA24" s="116">
        <f>'EJEC NO IMPRIMIR'!AA24/'EJEC REGULAR'!$D$1</f>
        <v>0</v>
      </c>
      <c r="AB24" s="116">
        <f>'EJEC NO IMPRIMIR'!AB24/'EJEC REGULAR'!$D$1</f>
        <v>0</v>
      </c>
      <c r="AC24" s="116">
        <f>'EJEC NO IMPRIMIR'!AC24/'EJEC REGULAR'!$D$1</f>
        <v>0</v>
      </c>
      <c r="AD24" s="116">
        <f>'EJEC NO IMPRIMIR'!AD24/'EJEC REGULAR'!$D$1</f>
        <v>0</v>
      </c>
      <c r="AE24" s="116">
        <f>'EJEC NO IMPRIMIR'!AE24/'EJEC REGULAR'!$D$1</f>
        <v>0</v>
      </c>
      <c r="AF24" s="116">
        <f>'EJEC NO IMPRIMIR'!AF24/'EJEC REGULAR'!$D$1</f>
        <v>35439145.441</v>
      </c>
      <c r="AG24" s="116">
        <f>'EJEC NO IMPRIMIR'!AG24/'EJEC REGULAR'!$D$1</f>
        <v>185542000</v>
      </c>
      <c r="AH24" s="133">
        <f>'EJEC NO IMPRIMIR'!AH24/'EJEC REGULAR'!$D$1</f>
        <v>220981145.44100001</v>
      </c>
      <c r="AI24" s="119"/>
      <c r="AJ24" s="118"/>
      <c r="AK24" s="119"/>
      <c r="AL24" s="119"/>
      <c r="AM24" s="119"/>
      <c r="AN24" s="119"/>
      <c r="AO24" s="119"/>
      <c r="AP24" s="119"/>
      <c r="AQ24" s="119"/>
      <c r="AR24" s="119"/>
      <c r="AS24" s="119"/>
      <c r="AY24" s="144"/>
    </row>
    <row r="25" spans="1:51" s="97" customFormat="1" ht="39.75" customHeight="1" x14ac:dyDescent="0.15">
      <c r="A25" s="113"/>
      <c r="B25" s="125"/>
      <c r="C25" s="99"/>
      <c r="D25" s="115" t="s">
        <v>96</v>
      </c>
      <c r="E25" s="99"/>
      <c r="F25" s="116">
        <f>'EJEC NO IMPRIMIR'!F25/'EJEC REGULAR'!$D$1</f>
        <v>0</v>
      </c>
      <c r="G25" s="116">
        <f>'EJEC NO IMPRIMIR'!G25/'EJEC REGULAR'!$D$1</f>
        <v>0</v>
      </c>
      <c r="H25" s="116">
        <f>'EJEC NO IMPRIMIR'!H25/'EJEC REGULAR'!$D$1</f>
        <v>0</v>
      </c>
      <c r="I25" s="116">
        <f>'EJEC NO IMPRIMIR'!I25/'EJEC REGULAR'!$D$1</f>
        <v>0</v>
      </c>
      <c r="J25" s="116">
        <f>'EJEC NO IMPRIMIR'!J25/'EJEC REGULAR'!$D$1</f>
        <v>0</v>
      </c>
      <c r="K25" s="116">
        <f>'EJEC NO IMPRIMIR'!K25/'EJEC REGULAR'!$D$1</f>
        <v>0</v>
      </c>
      <c r="L25" s="116">
        <f>'EJEC NO IMPRIMIR'!L25/'EJEC REGULAR'!$D$1</f>
        <v>0</v>
      </c>
      <c r="M25" s="116">
        <f>'EJEC NO IMPRIMIR'!M25/'EJEC REGULAR'!$D$1</f>
        <v>0</v>
      </c>
      <c r="N25" s="116">
        <f>'EJEC NO IMPRIMIR'!N25/'EJEC REGULAR'!$D$1</f>
        <v>0</v>
      </c>
      <c r="O25" s="116">
        <f>'EJEC NO IMPRIMIR'!O25/'EJEC REGULAR'!$D$1</f>
        <v>0</v>
      </c>
      <c r="P25" s="116">
        <f>'EJEC NO IMPRIMIR'!P25/'EJEC REGULAR'!$D$1</f>
        <v>0</v>
      </c>
      <c r="Q25" s="116">
        <f>'EJEC NO IMPRIMIR'!Q25/'EJEC REGULAR'!$D$1</f>
        <v>0</v>
      </c>
      <c r="R25" s="116">
        <f>'EJEC NO IMPRIMIR'!R25/'EJEC REGULAR'!$D$1</f>
        <v>0</v>
      </c>
      <c r="S25" s="116">
        <f>'EJEC NO IMPRIMIR'!S25/'EJEC REGULAR'!$D$1</f>
        <v>0</v>
      </c>
      <c r="T25" s="116">
        <f>'EJEC NO IMPRIMIR'!T25/'EJEC REGULAR'!$D$1</f>
        <v>0</v>
      </c>
      <c r="U25" s="116">
        <f>'EJEC NO IMPRIMIR'!U25/'EJEC REGULAR'!$D$1</f>
        <v>0</v>
      </c>
      <c r="V25" s="116">
        <f>'EJEC NO IMPRIMIR'!V25/'EJEC REGULAR'!$D$1</f>
        <v>0</v>
      </c>
      <c r="W25" s="116">
        <f>'EJEC NO IMPRIMIR'!W25/'EJEC REGULAR'!$D$1</f>
        <v>0</v>
      </c>
      <c r="X25" s="116">
        <f>'EJEC NO IMPRIMIR'!X25/'EJEC REGULAR'!$D$1</f>
        <v>0</v>
      </c>
      <c r="Y25" s="116">
        <f>'EJEC NO IMPRIMIR'!Y25/'EJEC REGULAR'!$D$1</f>
        <v>185542000</v>
      </c>
      <c r="Z25" s="116">
        <f>'EJEC NO IMPRIMIR'!Z25/'EJEC REGULAR'!$D$1</f>
        <v>0</v>
      </c>
      <c r="AA25" s="116">
        <f>'EJEC NO IMPRIMIR'!AA25/'EJEC REGULAR'!$D$1</f>
        <v>0</v>
      </c>
      <c r="AB25" s="116">
        <f>'EJEC NO IMPRIMIR'!AB25/'EJEC REGULAR'!$D$1</f>
        <v>0</v>
      </c>
      <c r="AC25" s="116">
        <f>'EJEC NO IMPRIMIR'!AC25/'EJEC REGULAR'!$D$1</f>
        <v>0</v>
      </c>
      <c r="AD25" s="116">
        <f>'EJEC NO IMPRIMIR'!AD25/'EJEC REGULAR'!$D$1</f>
        <v>0</v>
      </c>
      <c r="AE25" s="116">
        <f>'EJEC NO IMPRIMIR'!AE25/'EJEC REGULAR'!$D$1</f>
        <v>0</v>
      </c>
      <c r="AF25" s="116">
        <f>'EJEC NO IMPRIMIR'!AF25/'EJEC REGULAR'!$D$1</f>
        <v>0</v>
      </c>
      <c r="AG25" s="116">
        <f>'EJEC NO IMPRIMIR'!AG25/'EJEC REGULAR'!$D$1</f>
        <v>185542000</v>
      </c>
      <c r="AH25" s="133">
        <f>'EJEC NO IMPRIMIR'!AH25/'EJEC REGULAR'!$D$1</f>
        <v>185542000</v>
      </c>
      <c r="AI25" s="119"/>
      <c r="AJ25" s="118"/>
      <c r="AK25" s="119"/>
      <c r="AL25" s="119"/>
      <c r="AM25" s="119"/>
      <c r="AN25" s="119"/>
      <c r="AO25" s="119"/>
      <c r="AP25" s="119"/>
      <c r="AQ25" s="119"/>
      <c r="AR25" s="119"/>
      <c r="AS25" s="119"/>
      <c r="AY25" s="144"/>
    </row>
    <row r="26" spans="1:51" s="97" customFormat="1" ht="29.25" customHeight="1" x14ac:dyDescent="0.15">
      <c r="A26" s="113"/>
      <c r="B26" s="125"/>
      <c r="C26" s="99"/>
      <c r="D26" s="115" t="s">
        <v>97</v>
      </c>
      <c r="E26" s="99"/>
      <c r="F26" s="116">
        <f>'EJEC NO IMPRIMIR'!F26/'EJEC REGULAR'!$D$1</f>
        <v>0</v>
      </c>
      <c r="G26" s="116">
        <f>'EJEC NO IMPRIMIR'!G26/'EJEC REGULAR'!$D$1</f>
        <v>0</v>
      </c>
      <c r="H26" s="116">
        <f>'EJEC NO IMPRIMIR'!H26/'EJEC REGULAR'!$D$1</f>
        <v>0</v>
      </c>
      <c r="I26" s="116">
        <f>'EJEC NO IMPRIMIR'!I26/'EJEC REGULAR'!$D$1</f>
        <v>0</v>
      </c>
      <c r="J26" s="116">
        <f>'EJEC NO IMPRIMIR'!J26/'EJEC REGULAR'!$D$1</f>
        <v>0</v>
      </c>
      <c r="K26" s="116">
        <f>'EJEC NO IMPRIMIR'!K26/'EJEC REGULAR'!$D$1</f>
        <v>0</v>
      </c>
      <c r="L26" s="116">
        <f>'EJEC NO IMPRIMIR'!L26/'EJEC REGULAR'!$D$1</f>
        <v>0</v>
      </c>
      <c r="M26" s="116">
        <f>'EJEC NO IMPRIMIR'!M26/'EJEC REGULAR'!$D$1</f>
        <v>0</v>
      </c>
      <c r="N26" s="116">
        <f>'EJEC NO IMPRIMIR'!N26/'EJEC REGULAR'!$D$1</f>
        <v>0</v>
      </c>
      <c r="O26" s="116">
        <f>'EJEC NO IMPRIMIR'!O26/'EJEC REGULAR'!$D$1</f>
        <v>0</v>
      </c>
      <c r="P26" s="116">
        <f>'EJEC NO IMPRIMIR'!P26/'EJEC REGULAR'!$D$1</f>
        <v>0</v>
      </c>
      <c r="Q26" s="116">
        <f>'EJEC NO IMPRIMIR'!Q26/'EJEC REGULAR'!$D$1</f>
        <v>0</v>
      </c>
      <c r="R26" s="116">
        <f>'EJEC NO IMPRIMIR'!R26/'EJEC REGULAR'!$D$1</f>
        <v>0</v>
      </c>
      <c r="S26" s="116">
        <f>'EJEC NO IMPRIMIR'!S26/'EJEC REGULAR'!$D$1</f>
        <v>0</v>
      </c>
      <c r="T26" s="116">
        <f>'EJEC NO IMPRIMIR'!T26/'EJEC REGULAR'!$D$1</f>
        <v>0</v>
      </c>
      <c r="U26" s="116">
        <f>'EJEC NO IMPRIMIR'!U26/'EJEC REGULAR'!$D$1</f>
        <v>0</v>
      </c>
      <c r="V26" s="116">
        <f>'EJEC NO IMPRIMIR'!V26/'EJEC REGULAR'!$D$1</f>
        <v>0</v>
      </c>
      <c r="W26" s="116">
        <f>'EJEC NO IMPRIMIR'!W26/'EJEC REGULAR'!$D$1</f>
        <v>0</v>
      </c>
      <c r="X26" s="116">
        <f>'EJEC NO IMPRIMIR'!X26/'EJEC REGULAR'!$D$1</f>
        <v>0</v>
      </c>
      <c r="Y26" s="116">
        <f>'EJEC NO IMPRIMIR'!Y26/'EJEC REGULAR'!$D$1</f>
        <v>0</v>
      </c>
      <c r="Z26" s="116">
        <f>'EJEC NO IMPRIMIR'!Z26/'EJEC REGULAR'!$D$1</f>
        <v>0</v>
      </c>
      <c r="AA26" s="116">
        <f>'EJEC NO IMPRIMIR'!AA26/'EJEC REGULAR'!$D$1</f>
        <v>0</v>
      </c>
      <c r="AB26" s="116">
        <f>'EJEC NO IMPRIMIR'!AB26/'EJEC REGULAR'!$D$1</f>
        <v>0</v>
      </c>
      <c r="AC26" s="116">
        <f>'EJEC NO IMPRIMIR'!AC26/'EJEC REGULAR'!$D$1</f>
        <v>0</v>
      </c>
      <c r="AD26" s="116">
        <f>'EJEC NO IMPRIMIR'!AD26/'EJEC REGULAR'!$D$1</f>
        <v>0</v>
      </c>
      <c r="AE26" s="116">
        <f>'EJEC NO IMPRIMIR'!AE26/'EJEC REGULAR'!$D$1</f>
        <v>0</v>
      </c>
      <c r="AF26" s="116">
        <f>'EJEC NO IMPRIMIR'!AF26/'EJEC REGULAR'!$D$1</f>
        <v>0</v>
      </c>
      <c r="AG26" s="116">
        <f>'EJEC NO IMPRIMIR'!AG26/'EJEC REGULAR'!$D$1</f>
        <v>0</v>
      </c>
      <c r="AH26" s="133">
        <f>'EJEC NO IMPRIMIR'!AH26/'EJEC REGULAR'!$D$1</f>
        <v>0</v>
      </c>
      <c r="AI26" s="119"/>
      <c r="AJ26" s="118"/>
      <c r="AK26" s="119"/>
      <c r="AL26" s="119"/>
      <c r="AM26" s="119"/>
      <c r="AN26" s="119"/>
      <c r="AO26" s="119"/>
      <c r="AP26" s="119"/>
      <c r="AQ26" s="119"/>
      <c r="AR26" s="119"/>
      <c r="AS26" s="119"/>
      <c r="AY26" s="144"/>
    </row>
    <row r="27" spans="1:51" s="97" customFormat="1" ht="35.25" customHeight="1" x14ac:dyDescent="0.15">
      <c r="A27" s="113"/>
      <c r="B27" s="125"/>
      <c r="C27" s="99"/>
      <c r="D27" s="115" t="s">
        <v>138</v>
      </c>
      <c r="E27" s="99"/>
      <c r="F27" s="116">
        <f>'EJEC NO IMPRIMIR'!F27/'EJEC REGULAR'!$D$1</f>
        <v>0</v>
      </c>
      <c r="G27" s="116">
        <f>'EJEC NO IMPRIMIR'!G27/'EJEC REGULAR'!$D$1</f>
        <v>0</v>
      </c>
      <c r="H27" s="116">
        <f>'EJEC NO IMPRIMIR'!H27/'EJEC REGULAR'!$D$1</f>
        <v>0</v>
      </c>
      <c r="I27" s="116">
        <f>'EJEC NO IMPRIMIR'!I27/'EJEC REGULAR'!$D$1</f>
        <v>0</v>
      </c>
      <c r="J27" s="116">
        <f>'EJEC NO IMPRIMIR'!J27/'EJEC REGULAR'!$D$1</f>
        <v>0</v>
      </c>
      <c r="K27" s="116">
        <f>'EJEC NO IMPRIMIR'!K27/'EJEC REGULAR'!$D$1</f>
        <v>0</v>
      </c>
      <c r="L27" s="116">
        <f>'EJEC NO IMPRIMIR'!L27/'EJEC REGULAR'!$D$1</f>
        <v>0</v>
      </c>
      <c r="M27" s="116">
        <f>'EJEC NO IMPRIMIR'!M27/'EJEC REGULAR'!$D$1</f>
        <v>0</v>
      </c>
      <c r="N27" s="116">
        <f>'EJEC NO IMPRIMIR'!N27/'EJEC REGULAR'!$D$1</f>
        <v>0</v>
      </c>
      <c r="O27" s="116">
        <f>'EJEC NO IMPRIMIR'!O27/'EJEC REGULAR'!$D$1</f>
        <v>0</v>
      </c>
      <c r="P27" s="116">
        <f>'EJEC NO IMPRIMIR'!P27/'EJEC REGULAR'!$D$1</f>
        <v>0</v>
      </c>
      <c r="Q27" s="116">
        <f>'EJEC NO IMPRIMIR'!Q27/'EJEC REGULAR'!$D$1</f>
        <v>0</v>
      </c>
      <c r="R27" s="116">
        <f>'EJEC NO IMPRIMIR'!R27/'EJEC REGULAR'!$D$1</f>
        <v>0</v>
      </c>
      <c r="S27" s="116">
        <f>'EJEC NO IMPRIMIR'!S27/'EJEC REGULAR'!$D$1</f>
        <v>0</v>
      </c>
      <c r="T27" s="116">
        <f>'EJEC NO IMPRIMIR'!T27/'EJEC REGULAR'!$D$1</f>
        <v>0</v>
      </c>
      <c r="U27" s="116">
        <f>'EJEC NO IMPRIMIR'!U27/'EJEC REGULAR'!$D$1</f>
        <v>0</v>
      </c>
      <c r="V27" s="116">
        <f>'EJEC NO IMPRIMIR'!V27/'EJEC REGULAR'!$D$1</f>
        <v>0</v>
      </c>
      <c r="W27" s="116">
        <f>'EJEC NO IMPRIMIR'!W27/'EJEC REGULAR'!$D$1</f>
        <v>0</v>
      </c>
      <c r="X27" s="116">
        <f>'EJEC NO IMPRIMIR'!X27/'EJEC REGULAR'!$D$1</f>
        <v>0</v>
      </c>
      <c r="Y27" s="116">
        <f>'EJEC NO IMPRIMIR'!Y27/'EJEC REGULAR'!$D$1</f>
        <v>0</v>
      </c>
      <c r="Z27" s="116">
        <f>'EJEC NO IMPRIMIR'!Z27/'EJEC REGULAR'!$D$1</f>
        <v>0</v>
      </c>
      <c r="AA27" s="116">
        <f>'EJEC NO IMPRIMIR'!AA27/'EJEC REGULAR'!$D$1</f>
        <v>0</v>
      </c>
      <c r="AB27" s="116">
        <f>'EJEC NO IMPRIMIR'!AB27/'EJEC REGULAR'!$D$1</f>
        <v>0</v>
      </c>
      <c r="AC27" s="116">
        <f>'EJEC NO IMPRIMIR'!AC27/'EJEC REGULAR'!$D$1</f>
        <v>0</v>
      </c>
      <c r="AD27" s="116">
        <f>'EJEC NO IMPRIMIR'!AD27/'EJEC REGULAR'!$D$1</f>
        <v>0</v>
      </c>
      <c r="AE27" s="116">
        <f>'EJEC NO IMPRIMIR'!AE27/'EJEC REGULAR'!$D$1</f>
        <v>0</v>
      </c>
      <c r="AF27" s="116">
        <f>'EJEC NO IMPRIMIR'!AF27/'EJEC REGULAR'!$D$1</f>
        <v>0</v>
      </c>
      <c r="AG27" s="116">
        <f>'EJEC NO IMPRIMIR'!AG27/'EJEC REGULAR'!$D$1</f>
        <v>0</v>
      </c>
      <c r="AH27" s="133">
        <f>'EJEC NO IMPRIMIR'!AH27/'EJEC REGULAR'!$D$1</f>
        <v>0</v>
      </c>
      <c r="AI27" s="119"/>
      <c r="AJ27" s="118"/>
      <c r="AK27" s="119"/>
      <c r="AL27" s="119"/>
      <c r="AM27" s="119"/>
      <c r="AN27" s="119"/>
      <c r="AO27" s="119"/>
      <c r="AP27" s="119"/>
      <c r="AQ27" s="119"/>
      <c r="AR27" s="119"/>
      <c r="AS27" s="119"/>
      <c r="AY27" s="144"/>
    </row>
    <row r="28" spans="1:51" s="97" customFormat="1" ht="42.75" customHeight="1" x14ac:dyDescent="0.15">
      <c r="A28" s="113"/>
      <c r="B28" s="125"/>
      <c r="C28" s="99"/>
      <c r="D28" s="115" t="s">
        <v>98</v>
      </c>
      <c r="E28" s="99"/>
      <c r="F28" s="116">
        <f>'EJEC NO IMPRIMIR'!F28/'EJEC REGULAR'!$D$1</f>
        <v>0</v>
      </c>
      <c r="G28" s="116">
        <f>'EJEC NO IMPRIMIR'!G28/'EJEC REGULAR'!$D$1</f>
        <v>0</v>
      </c>
      <c r="H28" s="116">
        <f>'EJEC NO IMPRIMIR'!H28/'EJEC REGULAR'!$D$1</f>
        <v>0</v>
      </c>
      <c r="I28" s="116">
        <f>'EJEC NO IMPRIMIR'!I28/'EJEC REGULAR'!$D$1</f>
        <v>0</v>
      </c>
      <c r="J28" s="116">
        <f>'EJEC NO IMPRIMIR'!J28/'EJEC REGULAR'!$D$1</f>
        <v>0</v>
      </c>
      <c r="K28" s="116">
        <f>'EJEC NO IMPRIMIR'!K28/'EJEC REGULAR'!$D$1</f>
        <v>0</v>
      </c>
      <c r="L28" s="116">
        <f>'EJEC NO IMPRIMIR'!L28/'EJEC REGULAR'!$D$1</f>
        <v>0</v>
      </c>
      <c r="M28" s="116">
        <f>'EJEC NO IMPRIMIR'!M28/'EJEC REGULAR'!$D$1</f>
        <v>0</v>
      </c>
      <c r="N28" s="116">
        <f>'EJEC NO IMPRIMIR'!N28/'EJEC REGULAR'!$D$1</f>
        <v>0</v>
      </c>
      <c r="O28" s="116">
        <f>'EJEC NO IMPRIMIR'!O28/'EJEC REGULAR'!$D$1</f>
        <v>0</v>
      </c>
      <c r="P28" s="116">
        <f>'EJEC NO IMPRIMIR'!P28/'EJEC REGULAR'!$D$1</f>
        <v>0</v>
      </c>
      <c r="Q28" s="116">
        <f>'EJEC NO IMPRIMIR'!Q28/'EJEC REGULAR'!$D$1</f>
        <v>0</v>
      </c>
      <c r="R28" s="116">
        <f>'EJEC NO IMPRIMIR'!R28/'EJEC REGULAR'!$D$1</f>
        <v>0</v>
      </c>
      <c r="S28" s="116">
        <f>'EJEC NO IMPRIMIR'!S28/'EJEC REGULAR'!$D$1</f>
        <v>0</v>
      </c>
      <c r="T28" s="116">
        <f>'EJEC NO IMPRIMIR'!T28/'EJEC REGULAR'!$D$1</f>
        <v>0</v>
      </c>
      <c r="U28" s="116">
        <f>'EJEC NO IMPRIMIR'!U28/'EJEC REGULAR'!$D$1</f>
        <v>0</v>
      </c>
      <c r="V28" s="116">
        <f>'EJEC NO IMPRIMIR'!V28/'EJEC REGULAR'!$D$1</f>
        <v>0</v>
      </c>
      <c r="W28" s="116">
        <f>'EJEC NO IMPRIMIR'!W28/'EJEC REGULAR'!$D$1</f>
        <v>0</v>
      </c>
      <c r="X28" s="116">
        <f>'EJEC NO IMPRIMIR'!X28/'EJEC REGULAR'!$D$1</f>
        <v>0</v>
      </c>
      <c r="Y28" s="116">
        <f>'EJEC NO IMPRIMIR'!Y28/'EJEC REGULAR'!$D$1</f>
        <v>0</v>
      </c>
      <c r="Z28" s="116">
        <f>'EJEC NO IMPRIMIR'!Z28/'EJEC REGULAR'!$D$1</f>
        <v>0</v>
      </c>
      <c r="AA28" s="116">
        <f>'EJEC NO IMPRIMIR'!AA28/'EJEC REGULAR'!$D$1</f>
        <v>0</v>
      </c>
      <c r="AB28" s="116">
        <f>'EJEC NO IMPRIMIR'!AB28/'EJEC REGULAR'!$D$1</f>
        <v>0</v>
      </c>
      <c r="AC28" s="116">
        <f>'EJEC NO IMPRIMIR'!AC28/'EJEC REGULAR'!$D$1</f>
        <v>0</v>
      </c>
      <c r="AD28" s="116">
        <f>'EJEC NO IMPRIMIR'!AD28/'EJEC REGULAR'!$D$1</f>
        <v>0</v>
      </c>
      <c r="AE28" s="116">
        <f>'EJEC NO IMPRIMIR'!AE28/'EJEC REGULAR'!$D$1</f>
        <v>0</v>
      </c>
      <c r="AF28" s="116">
        <f>'EJEC NO IMPRIMIR'!AF28/'EJEC REGULAR'!$D$1</f>
        <v>0</v>
      </c>
      <c r="AG28" s="116">
        <f>'EJEC NO IMPRIMIR'!AG28/'EJEC REGULAR'!$D$1</f>
        <v>0</v>
      </c>
      <c r="AH28" s="133">
        <f>'EJEC NO IMPRIMIR'!AH28/'EJEC REGULAR'!$D$1</f>
        <v>0</v>
      </c>
      <c r="AI28" s="119"/>
      <c r="AJ28" s="118"/>
      <c r="AK28" s="119"/>
      <c r="AL28" s="119"/>
      <c r="AM28" s="119"/>
      <c r="AN28" s="119"/>
      <c r="AO28" s="119"/>
      <c r="AP28" s="119"/>
      <c r="AQ28" s="119"/>
      <c r="AR28" s="119"/>
      <c r="AS28" s="119"/>
      <c r="AY28" s="144"/>
    </row>
    <row r="29" spans="1:51" s="97" customFormat="1" ht="23.25" customHeight="1" x14ac:dyDescent="0.15">
      <c r="A29" s="113"/>
      <c r="B29" s="125"/>
      <c r="C29" s="99"/>
      <c r="D29" s="115" t="s">
        <v>99</v>
      </c>
      <c r="E29" s="99"/>
      <c r="F29" s="116">
        <f>'EJEC NO IMPRIMIR'!F29/'EJEC REGULAR'!$D$1</f>
        <v>0</v>
      </c>
      <c r="G29" s="116">
        <f>'EJEC NO IMPRIMIR'!G29/'EJEC REGULAR'!$D$1</f>
        <v>0</v>
      </c>
      <c r="H29" s="116">
        <f>'EJEC NO IMPRIMIR'!H29/'EJEC REGULAR'!$D$1</f>
        <v>0</v>
      </c>
      <c r="I29" s="116">
        <f>'EJEC NO IMPRIMIR'!I29/'EJEC REGULAR'!$D$1</f>
        <v>0</v>
      </c>
      <c r="J29" s="116">
        <f>'EJEC NO IMPRIMIR'!J29/'EJEC REGULAR'!$D$1</f>
        <v>0</v>
      </c>
      <c r="K29" s="116">
        <f>'EJEC NO IMPRIMIR'!K29/'EJEC REGULAR'!$D$1</f>
        <v>0</v>
      </c>
      <c r="L29" s="116">
        <f>'EJEC NO IMPRIMIR'!L29/'EJEC REGULAR'!$D$1</f>
        <v>0</v>
      </c>
      <c r="M29" s="116">
        <f>'EJEC NO IMPRIMIR'!M29/'EJEC REGULAR'!$D$1</f>
        <v>0</v>
      </c>
      <c r="N29" s="116">
        <f>'EJEC NO IMPRIMIR'!N29/'EJEC REGULAR'!$D$1</f>
        <v>0</v>
      </c>
      <c r="O29" s="116">
        <f>'EJEC NO IMPRIMIR'!O29/'EJEC REGULAR'!$D$1</f>
        <v>0</v>
      </c>
      <c r="P29" s="116">
        <f>'EJEC NO IMPRIMIR'!P29/'EJEC REGULAR'!$D$1</f>
        <v>0</v>
      </c>
      <c r="Q29" s="116">
        <f>'EJEC NO IMPRIMIR'!Q29/'EJEC REGULAR'!$D$1</f>
        <v>0</v>
      </c>
      <c r="R29" s="116">
        <f>'EJEC NO IMPRIMIR'!R29/'EJEC REGULAR'!$D$1</f>
        <v>0</v>
      </c>
      <c r="S29" s="116">
        <f>'EJEC NO IMPRIMIR'!S29/'EJEC REGULAR'!$D$1</f>
        <v>0</v>
      </c>
      <c r="T29" s="116">
        <f>'EJEC NO IMPRIMIR'!T29/'EJEC REGULAR'!$D$1</f>
        <v>0</v>
      </c>
      <c r="U29" s="116">
        <f>'EJEC NO IMPRIMIR'!U29/'EJEC REGULAR'!$D$1</f>
        <v>0</v>
      </c>
      <c r="V29" s="116">
        <f>'EJEC NO IMPRIMIR'!V29/'EJEC REGULAR'!$D$1</f>
        <v>0</v>
      </c>
      <c r="W29" s="116">
        <f>'EJEC NO IMPRIMIR'!W29/'EJEC REGULAR'!$D$1</f>
        <v>0</v>
      </c>
      <c r="X29" s="116">
        <f>'EJEC NO IMPRIMIR'!X29/'EJEC REGULAR'!$D$1</f>
        <v>0</v>
      </c>
      <c r="Y29" s="116">
        <f>'EJEC NO IMPRIMIR'!Y29/'EJEC REGULAR'!$D$1</f>
        <v>0</v>
      </c>
      <c r="Z29" s="116">
        <f>'EJEC NO IMPRIMIR'!Z29/'EJEC REGULAR'!$D$1</f>
        <v>0</v>
      </c>
      <c r="AA29" s="116">
        <f>'EJEC NO IMPRIMIR'!AA29/'EJEC REGULAR'!$D$1</f>
        <v>0</v>
      </c>
      <c r="AB29" s="116">
        <f>'EJEC NO IMPRIMIR'!AB29/'EJEC REGULAR'!$D$1</f>
        <v>0</v>
      </c>
      <c r="AC29" s="116">
        <f>'EJEC NO IMPRIMIR'!AC29/'EJEC REGULAR'!$D$1</f>
        <v>0</v>
      </c>
      <c r="AD29" s="116">
        <f>'EJEC NO IMPRIMIR'!AD29/'EJEC REGULAR'!$D$1</f>
        <v>0</v>
      </c>
      <c r="AE29" s="116">
        <f>'EJEC NO IMPRIMIR'!AE29/'EJEC REGULAR'!$D$1</f>
        <v>0</v>
      </c>
      <c r="AF29" s="116">
        <f>'EJEC NO IMPRIMIR'!AF29/'EJEC REGULAR'!$D$1</f>
        <v>0</v>
      </c>
      <c r="AG29" s="116">
        <f>'EJEC NO IMPRIMIR'!AG29/'EJEC REGULAR'!$D$1</f>
        <v>0</v>
      </c>
      <c r="AH29" s="133">
        <f>'EJEC NO IMPRIMIR'!AH29/'EJEC REGULAR'!$D$1</f>
        <v>0</v>
      </c>
      <c r="AI29" s="119"/>
      <c r="AJ29" s="118"/>
      <c r="AK29" s="119"/>
      <c r="AL29" s="119"/>
      <c r="AM29" s="119"/>
      <c r="AN29" s="119"/>
      <c r="AO29" s="119"/>
      <c r="AP29" s="119"/>
      <c r="AQ29" s="119"/>
      <c r="AR29" s="119"/>
      <c r="AS29" s="119"/>
      <c r="AY29" s="144"/>
    </row>
    <row r="30" spans="1:51" s="97" customFormat="1" ht="26.25" customHeight="1" x14ac:dyDescent="0.15">
      <c r="A30" s="113"/>
      <c r="B30" s="125"/>
      <c r="C30" s="99"/>
      <c r="D30" s="115" t="s">
        <v>100</v>
      </c>
      <c r="E30" s="99"/>
      <c r="F30" s="116">
        <f>'EJEC NO IMPRIMIR'!F30/'EJEC REGULAR'!$D$1</f>
        <v>0</v>
      </c>
      <c r="G30" s="116">
        <f>'EJEC NO IMPRIMIR'!G30/'EJEC REGULAR'!$D$1</f>
        <v>0</v>
      </c>
      <c r="H30" s="116">
        <f>'EJEC NO IMPRIMIR'!H30/'EJEC REGULAR'!$D$1</f>
        <v>0</v>
      </c>
      <c r="I30" s="116">
        <f>'EJEC NO IMPRIMIR'!I30/'EJEC REGULAR'!$D$1</f>
        <v>0</v>
      </c>
      <c r="J30" s="116">
        <f>'EJEC NO IMPRIMIR'!J30/'EJEC REGULAR'!$D$1</f>
        <v>0</v>
      </c>
      <c r="K30" s="116">
        <f>'EJEC NO IMPRIMIR'!K30/'EJEC REGULAR'!$D$1</f>
        <v>0</v>
      </c>
      <c r="L30" s="116">
        <f>'EJEC NO IMPRIMIR'!L30/'EJEC REGULAR'!$D$1</f>
        <v>0</v>
      </c>
      <c r="M30" s="116">
        <f>'EJEC NO IMPRIMIR'!M30/'EJEC REGULAR'!$D$1</f>
        <v>0</v>
      </c>
      <c r="N30" s="116">
        <f>'EJEC NO IMPRIMIR'!N30/'EJEC REGULAR'!$D$1</f>
        <v>0</v>
      </c>
      <c r="O30" s="116">
        <f>'EJEC NO IMPRIMIR'!O30/'EJEC REGULAR'!$D$1</f>
        <v>0</v>
      </c>
      <c r="P30" s="116">
        <f>'EJEC NO IMPRIMIR'!P30/'EJEC REGULAR'!$D$1</f>
        <v>0</v>
      </c>
      <c r="Q30" s="116">
        <f>'EJEC NO IMPRIMIR'!Q30/'EJEC REGULAR'!$D$1</f>
        <v>0</v>
      </c>
      <c r="R30" s="116">
        <f>'EJEC NO IMPRIMIR'!R30/'EJEC REGULAR'!$D$1</f>
        <v>0</v>
      </c>
      <c r="S30" s="116">
        <f>'EJEC NO IMPRIMIR'!S30/'EJEC REGULAR'!$D$1</f>
        <v>0</v>
      </c>
      <c r="T30" s="116">
        <f>'EJEC NO IMPRIMIR'!T30/'EJEC REGULAR'!$D$1</f>
        <v>0</v>
      </c>
      <c r="U30" s="116">
        <f>'EJEC NO IMPRIMIR'!U30/'EJEC REGULAR'!$D$1</f>
        <v>0</v>
      </c>
      <c r="V30" s="116">
        <f>'EJEC NO IMPRIMIR'!V30/'EJEC REGULAR'!$D$1</f>
        <v>0</v>
      </c>
      <c r="W30" s="116">
        <f>'EJEC NO IMPRIMIR'!W30/'EJEC REGULAR'!$D$1</f>
        <v>0</v>
      </c>
      <c r="X30" s="116">
        <f>'EJEC NO IMPRIMIR'!X30/'EJEC REGULAR'!$D$1</f>
        <v>0</v>
      </c>
      <c r="Y30" s="116">
        <f>'EJEC NO IMPRIMIR'!Y30/'EJEC REGULAR'!$D$1</f>
        <v>0</v>
      </c>
      <c r="Z30" s="116">
        <f>'EJEC NO IMPRIMIR'!Z30/'EJEC REGULAR'!$D$1</f>
        <v>0</v>
      </c>
      <c r="AA30" s="116">
        <f>'EJEC NO IMPRIMIR'!AA30/'EJEC REGULAR'!$D$1</f>
        <v>0</v>
      </c>
      <c r="AB30" s="116">
        <f>'EJEC NO IMPRIMIR'!AB30/'EJEC REGULAR'!$D$1</f>
        <v>0</v>
      </c>
      <c r="AC30" s="116">
        <f>'EJEC NO IMPRIMIR'!AC30/'EJEC REGULAR'!$D$1</f>
        <v>0</v>
      </c>
      <c r="AD30" s="116">
        <f>'EJEC NO IMPRIMIR'!AD30/'EJEC REGULAR'!$D$1</f>
        <v>0</v>
      </c>
      <c r="AE30" s="116">
        <f>'EJEC NO IMPRIMIR'!AE30/'EJEC REGULAR'!$D$1</f>
        <v>0</v>
      </c>
      <c r="AF30" s="116">
        <f>'EJEC NO IMPRIMIR'!AF30/'EJEC REGULAR'!$D$1</f>
        <v>0</v>
      </c>
      <c r="AG30" s="116">
        <f>'EJEC NO IMPRIMIR'!AG30/'EJEC REGULAR'!$D$1</f>
        <v>0</v>
      </c>
      <c r="AH30" s="133">
        <f>'EJEC NO IMPRIMIR'!AH30/'EJEC REGULAR'!$D$1</f>
        <v>0</v>
      </c>
      <c r="AI30" s="119"/>
      <c r="AJ30" s="118"/>
      <c r="AK30" s="119"/>
      <c r="AL30" s="119"/>
      <c r="AM30" s="119"/>
      <c r="AN30" s="119"/>
      <c r="AO30" s="119"/>
      <c r="AP30" s="119"/>
      <c r="AQ30" s="119"/>
      <c r="AR30" s="119"/>
      <c r="AS30" s="119"/>
      <c r="AY30" s="144"/>
    </row>
    <row r="31" spans="1:51" s="97" customFormat="1" ht="45" customHeight="1" x14ac:dyDescent="0.15">
      <c r="A31" s="113"/>
      <c r="B31" s="125"/>
      <c r="C31" s="99"/>
      <c r="D31" s="115" t="s">
        <v>123</v>
      </c>
      <c r="E31" s="99"/>
      <c r="F31" s="116">
        <f>'EJEC NO IMPRIMIR'!F31/'EJEC REGULAR'!$D$1</f>
        <v>0</v>
      </c>
      <c r="G31" s="116">
        <f>'EJEC NO IMPRIMIR'!G31/'EJEC REGULAR'!$D$1</f>
        <v>0</v>
      </c>
      <c r="H31" s="116">
        <f>'EJEC NO IMPRIMIR'!H31/'EJEC REGULAR'!$D$1</f>
        <v>0</v>
      </c>
      <c r="I31" s="116">
        <f>'EJEC NO IMPRIMIR'!I31/'EJEC REGULAR'!$D$1</f>
        <v>0</v>
      </c>
      <c r="J31" s="116">
        <f>'EJEC NO IMPRIMIR'!J31/'EJEC REGULAR'!$D$1</f>
        <v>0</v>
      </c>
      <c r="K31" s="116">
        <f>'EJEC NO IMPRIMIR'!K31/'EJEC REGULAR'!$D$1</f>
        <v>0</v>
      </c>
      <c r="L31" s="116">
        <f>'EJEC NO IMPRIMIR'!L31/'EJEC REGULAR'!$D$1</f>
        <v>0</v>
      </c>
      <c r="M31" s="116">
        <f>'EJEC NO IMPRIMIR'!M31/'EJEC REGULAR'!$D$1</f>
        <v>0</v>
      </c>
      <c r="N31" s="116">
        <f>'EJEC NO IMPRIMIR'!N31/'EJEC REGULAR'!$D$1</f>
        <v>0</v>
      </c>
      <c r="O31" s="116">
        <f>'EJEC NO IMPRIMIR'!O31/'EJEC REGULAR'!$D$1</f>
        <v>0</v>
      </c>
      <c r="P31" s="116">
        <f>'EJEC NO IMPRIMIR'!P31/'EJEC REGULAR'!$D$1</f>
        <v>0</v>
      </c>
      <c r="Q31" s="116">
        <f>'EJEC NO IMPRIMIR'!Q31/'EJEC REGULAR'!$D$1</f>
        <v>0</v>
      </c>
      <c r="R31" s="116">
        <f>'EJEC NO IMPRIMIR'!R31/'EJEC REGULAR'!$D$1</f>
        <v>0</v>
      </c>
      <c r="S31" s="116">
        <f>'EJEC NO IMPRIMIR'!S31/'EJEC REGULAR'!$D$1</f>
        <v>0</v>
      </c>
      <c r="T31" s="116">
        <f>'EJEC NO IMPRIMIR'!T31/'EJEC REGULAR'!$D$1</f>
        <v>0</v>
      </c>
      <c r="U31" s="116">
        <f>'EJEC NO IMPRIMIR'!U31/'EJEC REGULAR'!$D$1</f>
        <v>0</v>
      </c>
      <c r="V31" s="116">
        <f>'EJEC NO IMPRIMIR'!V31/'EJEC REGULAR'!$D$1</f>
        <v>0</v>
      </c>
      <c r="W31" s="116">
        <f>'EJEC NO IMPRIMIR'!W31/'EJEC REGULAR'!$D$1</f>
        <v>0</v>
      </c>
      <c r="X31" s="116">
        <f>'EJEC NO IMPRIMIR'!X31/'EJEC REGULAR'!$D$1</f>
        <v>0</v>
      </c>
      <c r="Y31" s="116">
        <f>'EJEC NO IMPRIMIR'!Y31/'EJEC REGULAR'!$D$1</f>
        <v>0</v>
      </c>
      <c r="Z31" s="116">
        <f>'EJEC NO IMPRIMIR'!Z31/'EJEC REGULAR'!$D$1</f>
        <v>0</v>
      </c>
      <c r="AA31" s="116">
        <f>'EJEC NO IMPRIMIR'!AA31/'EJEC REGULAR'!$D$1</f>
        <v>0</v>
      </c>
      <c r="AB31" s="116">
        <f>'EJEC NO IMPRIMIR'!AB31/'EJEC REGULAR'!$D$1</f>
        <v>0</v>
      </c>
      <c r="AC31" s="116">
        <f>'EJEC NO IMPRIMIR'!AC31/'EJEC REGULAR'!$D$1</f>
        <v>0</v>
      </c>
      <c r="AD31" s="116">
        <f>'EJEC NO IMPRIMIR'!AD31/'EJEC REGULAR'!$D$1</f>
        <v>0</v>
      </c>
      <c r="AE31" s="116">
        <f>'EJEC NO IMPRIMIR'!AE31/'EJEC REGULAR'!$D$1</f>
        <v>0</v>
      </c>
      <c r="AF31" s="116">
        <f>'EJEC NO IMPRIMIR'!AF31/'EJEC REGULAR'!$D$1</f>
        <v>0</v>
      </c>
      <c r="AG31" s="116">
        <f>'EJEC NO IMPRIMIR'!AG31/'EJEC REGULAR'!$D$1</f>
        <v>0</v>
      </c>
      <c r="AH31" s="133">
        <f>'EJEC NO IMPRIMIR'!AH31/'EJEC REGULAR'!$D$1</f>
        <v>0</v>
      </c>
      <c r="AI31" s="119"/>
      <c r="AJ31" s="118"/>
      <c r="AK31" s="119"/>
      <c r="AL31" s="119"/>
      <c r="AM31" s="119"/>
      <c r="AN31" s="119"/>
      <c r="AO31" s="119"/>
      <c r="AP31" s="119"/>
      <c r="AQ31" s="119"/>
      <c r="AR31" s="119"/>
      <c r="AS31" s="119"/>
      <c r="AY31" s="144"/>
    </row>
    <row r="32" spans="1:51" s="97" customFormat="1" ht="42.75" customHeight="1" x14ac:dyDescent="0.15">
      <c r="A32" s="113"/>
      <c r="B32" s="125"/>
      <c r="C32" s="99"/>
      <c r="D32" s="115" t="s">
        <v>139</v>
      </c>
      <c r="E32" s="99"/>
      <c r="F32" s="116">
        <f>'EJEC NO IMPRIMIR'!F32/'EJEC REGULAR'!$D$1</f>
        <v>0</v>
      </c>
      <c r="G32" s="116">
        <f>'EJEC NO IMPRIMIR'!G32/'EJEC REGULAR'!$D$1</f>
        <v>0</v>
      </c>
      <c r="H32" s="116">
        <f>'EJEC NO IMPRIMIR'!H32/'EJEC REGULAR'!$D$1</f>
        <v>0</v>
      </c>
      <c r="I32" s="116">
        <f>'EJEC NO IMPRIMIR'!I32/'EJEC REGULAR'!$D$1</f>
        <v>0</v>
      </c>
      <c r="J32" s="116">
        <f>'EJEC NO IMPRIMIR'!J32/'EJEC REGULAR'!$D$1</f>
        <v>0</v>
      </c>
      <c r="K32" s="116">
        <f>'EJEC NO IMPRIMIR'!K32/'EJEC REGULAR'!$D$1</f>
        <v>0</v>
      </c>
      <c r="L32" s="116">
        <f>'EJEC NO IMPRIMIR'!L32/'EJEC REGULAR'!$D$1</f>
        <v>0</v>
      </c>
      <c r="M32" s="116">
        <f>'EJEC NO IMPRIMIR'!M32/'EJEC REGULAR'!$D$1</f>
        <v>0</v>
      </c>
      <c r="N32" s="116">
        <f>'EJEC NO IMPRIMIR'!N32/'EJEC REGULAR'!$D$1</f>
        <v>0</v>
      </c>
      <c r="O32" s="116">
        <f>'EJEC NO IMPRIMIR'!O32/'EJEC REGULAR'!$D$1</f>
        <v>0</v>
      </c>
      <c r="P32" s="116">
        <f>'EJEC NO IMPRIMIR'!P32/'EJEC REGULAR'!$D$1</f>
        <v>0</v>
      </c>
      <c r="Q32" s="116">
        <f>'EJEC NO IMPRIMIR'!Q32/'EJEC REGULAR'!$D$1</f>
        <v>0</v>
      </c>
      <c r="R32" s="116">
        <f>'EJEC NO IMPRIMIR'!R32/'EJEC REGULAR'!$D$1</f>
        <v>0</v>
      </c>
      <c r="S32" s="116">
        <f>'EJEC NO IMPRIMIR'!S32/'EJEC REGULAR'!$D$1</f>
        <v>0</v>
      </c>
      <c r="T32" s="116">
        <f>'EJEC NO IMPRIMIR'!T32/'EJEC REGULAR'!$D$1</f>
        <v>0</v>
      </c>
      <c r="U32" s="116">
        <f>'EJEC NO IMPRIMIR'!U32/'EJEC REGULAR'!$D$1</f>
        <v>0</v>
      </c>
      <c r="V32" s="116">
        <f>'EJEC NO IMPRIMIR'!V32/'EJEC REGULAR'!$D$1</f>
        <v>0</v>
      </c>
      <c r="W32" s="116">
        <f>'EJEC NO IMPRIMIR'!W32/'EJEC REGULAR'!$D$1</f>
        <v>0</v>
      </c>
      <c r="X32" s="116">
        <f>'EJEC NO IMPRIMIR'!X32/'EJEC REGULAR'!$D$1</f>
        <v>0</v>
      </c>
      <c r="Y32" s="116">
        <f>'EJEC NO IMPRIMIR'!Y32/'EJEC REGULAR'!$D$1</f>
        <v>0</v>
      </c>
      <c r="Z32" s="116">
        <f>'EJEC NO IMPRIMIR'!Z32/'EJEC REGULAR'!$D$1</f>
        <v>0</v>
      </c>
      <c r="AA32" s="116">
        <f>'EJEC NO IMPRIMIR'!AA32/'EJEC REGULAR'!$D$1</f>
        <v>0</v>
      </c>
      <c r="AB32" s="116">
        <f>'EJEC NO IMPRIMIR'!AB32/'EJEC REGULAR'!$D$1</f>
        <v>0</v>
      </c>
      <c r="AC32" s="116">
        <f>'EJEC NO IMPRIMIR'!AC32/'EJEC REGULAR'!$D$1</f>
        <v>0</v>
      </c>
      <c r="AD32" s="116">
        <f>'EJEC NO IMPRIMIR'!AD32/'EJEC REGULAR'!$D$1</f>
        <v>0</v>
      </c>
      <c r="AE32" s="116">
        <f>'EJEC NO IMPRIMIR'!AE32/'EJEC REGULAR'!$D$1</f>
        <v>0</v>
      </c>
      <c r="AF32" s="116">
        <f>'EJEC NO IMPRIMIR'!AF32/'EJEC REGULAR'!$D$1</f>
        <v>0</v>
      </c>
      <c r="AG32" s="116">
        <f>'EJEC NO IMPRIMIR'!AG32/'EJEC REGULAR'!$D$1</f>
        <v>0</v>
      </c>
      <c r="AH32" s="133">
        <f>'EJEC NO IMPRIMIR'!AH32/'EJEC REGULAR'!$D$1</f>
        <v>0</v>
      </c>
      <c r="AI32" s="119"/>
      <c r="AJ32" s="118"/>
      <c r="AK32" s="119"/>
      <c r="AL32" s="119"/>
      <c r="AM32" s="119"/>
      <c r="AN32" s="119"/>
      <c r="AO32" s="119"/>
      <c r="AP32" s="119"/>
      <c r="AQ32" s="119"/>
      <c r="AR32" s="119"/>
      <c r="AS32" s="119"/>
      <c r="AY32" s="144"/>
    </row>
    <row r="33" spans="1:51" s="97" customFormat="1" ht="41.25" customHeight="1" x14ac:dyDescent="0.15">
      <c r="A33" s="113"/>
      <c r="B33" s="125"/>
      <c r="C33" s="99"/>
      <c r="D33" s="115" t="s">
        <v>101</v>
      </c>
      <c r="E33" s="99"/>
      <c r="F33" s="116">
        <f>'EJEC NO IMPRIMIR'!F33/'EJEC REGULAR'!$D$1</f>
        <v>0</v>
      </c>
      <c r="G33" s="116">
        <f>'EJEC NO IMPRIMIR'!G33/'EJEC REGULAR'!$D$1</f>
        <v>1719842.0249999999</v>
      </c>
      <c r="H33" s="116">
        <f>'EJEC NO IMPRIMIR'!H33/'EJEC REGULAR'!$D$1</f>
        <v>0</v>
      </c>
      <c r="I33" s="116">
        <f>'EJEC NO IMPRIMIR'!I33/'EJEC REGULAR'!$D$1</f>
        <v>1047884.482</v>
      </c>
      <c r="J33" s="116">
        <f>'EJEC NO IMPRIMIR'!J33/'EJEC REGULAR'!$D$1</f>
        <v>0</v>
      </c>
      <c r="K33" s="116">
        <f>'EJEC NO IMPRIMIR'!K33/'EJEC REGULAR'!$D$1</f>
        <v>23038230.333000001</v>
      </c>
      <c r="L33" s="116">
        <f>'EJEC NO IMPRIMIR'!L33/'EJEC REGULAR'!$D$1</f>
        <v>0</v>
      </c>
      <c r="M33" s="116">
        <f>'EJEC NO IMPRIMIR'!M33/'EJEC REGULAR'!$D$1</f>
        <v>0</v>
      </c>
      <c r="N33" s="116">
        <f>'EJEC NO IMPRIMIR'!N33/'EJEC REGULAR'!$D$1</f>
        <v>0</v>
      </c>
      <c r="O33" s="116">
        <f>'EJEC NO IMPRIMIR'!O33/'EJEC REGULAR'!$D$1</f>
        <v>2049021.915</v>
      </c>
      <c r="P33" s="116">
        <f>'EJEC NO IMPRIMIR'!P33/'EJEC REGULAR'!$D$1</f>
        <v>0</v>
      </c>
      <c r="Q33" s="116">
        <f>'EJEC NO IMPRIMIR'!Q33/'EJEC REGULAR'!$D$1</f>
        <v>28975.473999999998</v>
      </c>
      <c r="R33" s="116">
        <f>'EJEC NO IMPRIMIR'!R33/'EJEC REGULAR'!$D$1</f>
        <v>0</v>
      </c>
      <c r="S33" s="116">
        <f>'EJEC NO IMPRIMIR'!S33/'EJEC REGULAR'!$D$1</f>
        <v>0</v>
      </c>
      <c r="T33" s="116">
        <f>'EJEC NO IMPRIMIR'!T33/'EJEC REGULAR'!$D$1</f>
        <v>0</v>
      </c>
      <c r="U33" s="116">
        <f>'EJEC NO IMPRIMIR'!U33/'EJEC REGULAR'!$D$1</f>
        <v>0</v>
      </c>
      <c r="V33" s="116">
        <f>'EJEC NO IMPRIMIR'!V33/'EJEC REGULAR'!$D$1</f>
        <v>7555191.2120000003</v>
      </c>
      <c r="W33" s="116">
        <f>'EJEC NO IMPRIMIR'!W33/'EJEC REGULAR'!$D$1</f>
        <v>0</v>
      </c>
      <c r="X33" s="116">
        <f>'EJEC NO IMPRIMIR'!X33/'EJEC REGULAR'!$D$1</f>
        <v>0</v>
      </c>
      <c r="Y33" s="116">
        <f>'EJEC NO IMPRIMIR'!Y33/'EJEC REGULAR'!$D$1</f>
        <v>0</v>
      </c>
      <c r="Z33" s="116">
        <f>'EJEC NO IMPRIMIR'!Z33/'EJEC REGULAR'!$D$1</f>
        <v>0</v>
      </c>
      <c r="AA33" s="116">
        <f>'EJEC NO IMPRIMIR'!AA33/'EJEC REGULAR'!$D$1</f>
        <v>0</v>
      </c>
      <c r="AB33" s="116">
        <f>'EJEC NO IMPRIMIR'!AB33/'EJEC REGULAR'!$D$1</f>
        <v>0</v>
      </c>
      <c r="AC33" s="116">
        <f>'EJEC NO IMPRIMIR'!AC33/'EJEC REGULAR'!$D$1</f>
        <v>0</v>
      </c>
      <c r="AD33" s="116">
        <f>'EJEC NO IMPRIMIR'!AD33/'EJEC REGULAR'!$D$1</f>
        <v>0</v>
      </c>
      <c r="AE33" s="116">
        <f>'EJEC NO IMPRIMIR'!AE33/'EJEC REGULAR'!$D$1</f>
        <v>0</v>
      </c>
      <c r="AF33" s="116">
        <f>'EJEC NO IMPRIMIR'!AF33/'EJEC REGULAR'!$D$1</f>
        <v>35439145.441</v>
      </c>
      <c r="AG33" s="116">
        <f>'EJEC NO IMPRIMIR'!AG33/'EJEC REGULAR'!$D$1</f>
        <v>0</v>
      </c>
      <c r="AH33" s="133">
        <f>'EJEC NO IMPRIMIR'!AH33/'EJEC REGULAR'!$D$1</f>
        <v>35439145.441</v>
      </c>
      <c r="AI33" s="119"/>
      <c r="AJ33" s="118"/>
      <c r="AK33" s="119"/>
      <c r="AL33" s="119"/>
      <c r="AM33" s="119"/>
      <c r="AN33" s="119"/>
      <c r="AO33" s="119"/>
      <c r="AP33" s="119"/>
      <c r="AQ33" s="119"/>
      <c r="AR33" s="119"/>
      <c r="AS33" s="119"/>
      <c r="AY33" s="144"/>
    </row>
    <row r="34" spans="1:51" s="97" customFormat="1" ht="42.75" customHeight="1" x14ac:dyDescent="0.15">
      <c r="A34" s="113"/>
      <c r="B34" s="125"/>
      <c r="C34" s="99"/>
      <c r="D34" s="115" t="s">
        <v>102</v>
      </c>
      <c r="E34" s="99"/>
      <c r="F34" s="116">
        <f>'EJEC NO IMPRIMIR'!F34/'EJEC REGULAR'!$D$1</f>
        <v>0</v>
      </c>
      <c r="G34" s="116">
        <f>'EJEC NO IMPRIMIR'!G34/'EJEC REGULAR'!$D$1</f>
        <v>0</v>
      </c>
      <c r="H34" s="116">
        <f>'EJEC NO IMPRIMIR'!H34/'EJEC REGULAR'!$D$1</f>
        <v>0</v>
      </c>
      <c r="I34" s="116">
        <f>'EJEC NO IMPRIMIR'!I34/'EJEC REGULAR'!$D$1</f>
        <v>0</v>
      </c>
      <c r="J34" s="116">
        <f>'EJEC NO IMPRIMIR'!J34/'EJEC REGULAR'!$D$1</f>
        <v>0</v>
      </c>
      <c r="K34" s="116">
        <f>'EJEC NO IMPRIMIR'!K34/'EJEC REGULAR'!$D$1</f>
        <v>0</v>
      </c>
      <c r="L34" s="116">
        <f>'EJEC NO IMPRIMIR'!L34/'EJEC REGULAR'!$D$1</f>
        <v>0</v>
      </c>
      <c r="M34" s="116">
        <f>'EJEC NO IMPRIMIR'!M34/'EJEC REGULAR'!$D$1</f>
        <v>0</v>
      </c>
      <c r="N34" s="116">
        <f>'EJEC NO IMPRIMIR'!N34/'EJEC REGULAR'!$D$1</f>
        <v>0</v>
      </c>
      <c r="O34" s="116">
        <f>'EJEC NO IMPRIMIR'!O34/'EJEC REGULAR'!$D$1</f>
        <v>0</v>
      </c>
      <c r="P34" s="116">
        <f>'EJEC NO IMPRIMIR'!P34/'EJEC REGULAR'!$D$1</f>
        <v>0</v>
      </c>
      <c r="Q34" s="116">
        <f>'EJEC NO IMPRIMIR'!Q34/'EJEC REGULAR'!$D$1</f>
        <v>0</v>
      </c>
      <c r="R34" s="116">
        <f>'EJEC NO IMPRIMIR'!R34/'EJEC REGULAR'!$D$1</f>
        <v>0</v>
      </c>
      <c r="S34" s="116">
        <f>'EJEC NO IMPRIMIR'!S34/'EJEC REGULAR'!$D$1</f>
        <v>0</v>
      </c>
      <c r="T34" s="116">
        <f>'EJEC NO IMPRIMIR'!T34/'EJEC REGULAR'!$D$1</f>
        <v>0</v>
      </c>
      <c r="U34" s="116">
        <f>'EJEC NO IMPRIMIR'!U34/'EJEC REGULAR'!$D$1</f>
        <v>0</v>
      </c>
      <c r="V34" s="116">
        <f>'EJEC NO IMPRIMIR'!V34/'EJEC REGULAR'!$D$1</f>
        <v>0</v>
      </c>
      <c r="W34" s="116">
        <f>'EJEC NO IMPRIMIR'!W34/'EJEC REGULAR'!$D$1</f>
        <v>0</v>
      </c>
      <c r="X34" s="116">
        <f>'EJEC NO IMPRIMIR'!X34/'EJEC REGULAR'!$D$1</f>
        <v>0</v>
      </c>
      <c r="Y34" s="116">
        <f>'EJEC NO IMPRIMIR'!Y34/'EJEC REGULAR'!$D$1</f>
        <v>0</v>
      </c>
      <c r="Z34" s="116">
        <f>'EJEC NO IMPRIMIR'!Z34/'EJEC REGULAR'!$D$1</f>
        <v>0</v>
      </c>
      <c r="AA34" s="116">
        <f>'EJEC NO IMPRIMIR'!AA34/'EJEC REGULAR'!$D$1</f>
        <v>0</v>
      </c>
      <c r="AB34" s="116">
        <f>'EJEC NO IMPRIMIR'!AB34/'EJEC REGULAR'!$D$1</f>
        <v>0</v>
      </c>
      <c r="AC34" s="116">
        <f>'EJEC NO IMPRIMIR'!AC34/'EJEC REGULAR'!$D$1</f>
        <v>0</v>
      </c>
      <c r="AD34" s="116">
        <f>'EJEC NO IMPRIMIR'!AD34/'EJEC REGULAR'!$D$1</f>
        <v>0</v>
      </c>
      <c r="AE34" s="116">
        <f>'EJEC NO IMPRIMIR'!AE34/'EJEC REGULAR'!$D$1</f>
        <v>0</v>
      </c>
      <c r="AF34" s="116">
        <f>'EJEC NO IMPRIMIR'!AF34/'EJEC REGULAR'!$D$1</f>
        <v>0</v>
      </c>
      <c r="AG34" s="116">
        <f>'EJEC NO IMPRIMIR'!AG34/'EJEC REGULAR'!$D$1</f>
        <v>0</v>
      </c>
      <c r="AH34" s="133">
        <f>'EJEC NO IMPRIMIR'!AH34/'EJEC REGULAR'!$D$1</f>
        <v>0</v>
      </c>
      <c r="AI34" s="119"/>
      <c r="AJ34" s="118"/>
      <c r="AK34" s="119"/>
      <c r="AL34" s="119"/>
      <c r="AM34" s="119"/>
      <c r="AN34" s="119"/>
      <c r="AO34" s="119"/>
      <c r="AP34" s="119"/>
      <c r="AQ34" s="119"/>
      <c r="AR34" s="119"/>
      <c r="AS34" s="119"/>
      <c r="AY34" s="144"/>
    </row>
    <row r="35" spans="1:51" s="97" customFormat="1" ht="37.5" customHeight="1" x14ac:dyDescent="0.15">
      <c r="A35" s="113"/>
      <c r="B35" s="125"/>
      <c r="C35" s="99"/>
      <c r="D35" s="115" t="s">
        <v>149</v>
      </c>
      <c r="E35" s="99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3"/>
      <c r="AI35" s="119"/>
      <c r="AJ35" s="118"/>
      <c r="AK35" s="119"/>
      <c r="AL35" s="119"/>
      <c r="AM35" s="119"/>
      <c r="AN35" s="119"/>
      <c r="AO35" s="119"/>
      <c r="AP35" s="119"/>
      <c r="AQ35" s="119"/>
      <c r="AR35" s="119"/>
      <c r="AS35" s="119"/>
      <c r="AY35" s="144"/>
    </row>
    <row r="36" spans="1:51" s="97" customFormat="1" ht="22.5" customHeight="1" x14ac:dyDescent="0.15">
      <c r="A36" s="113"/>
      <c r="B36" s="114">
        <v>14</v>
      </c>
      <c r="C36" s="99"/>
      <c r="D36" s="115" t="s">
        <v>82</v>
      </c>
      <c r="E36" s="99"/>
      <c r="F36" s="116">
        <f>'EJEC NO IMPRIMIR'!F36/'EJEC REGULAR'!$D$1</f>
        <v>0</v>
      </c>
      <c r="G36" s="116">
        <f>'EJEC NO IMPRIMIR'!G36/'EJEC REGULAR'!$D$1</f>
        <v>0</v>
      </c>
      <c r="H36" s="116">
        <f>'EJEC NO IMPRIMIR'!H36/'EJEC REGULAR'!$D$1</f>
        <v>0</v>
      </c>
      <c r="I36" s="116">
        <f>'EJEC NO IMPRIMIR'!I36/'EJEC REGULAR'!$D$1</f>
        <v>0</v>
      </c>
      <c r="J36" s="116">
        <f>'EJEC NO IMPRIMIR'!J36/'EJEC REGULAR'!$D$1</f>
        <v>0</v>
      </c>
      <c r="K36" s="116">
        <f>'EJEC NO IMPRIMIR'!K36/'EJEC REGULAR'!$D$1</f>
        <v>0</v>
      </c>
      <c r="L36" s="116">
        <f>'EJEC NO IMPRIMIR'!L36/'EJEC REGULAR'!$D$1</f>
        <v>0</v>
      </c>
      <c r="M36" s="116">
        <f>'EJEC NO IMPRIMIR'!M36/'EJEC REGULAR'!$D$1</f>
        <v>0</v>
      </c>
      <c r="N36" s="116">
        <f>'EJEC NO IMPRIMIR'!N36/'EJEC REGULAR'!$D$1</f>
        <v>0</v>
      </c>
      <c r="O36" s="116">
        <f>'EJEC NO IMPRIMIR'!O36/'EJEC REGULAR'!$D$1</f>
        <v>0</v>
      </c>
      <c r="P36" s="116">
        <f>'EJEC NO IMPRIMIR'!P36/'EJEC REGULAR'!$D$1</f>
        <v>0</v>
      </c>
      <c r="Q36" s="116">
        <f>'EJEC NO IMPRIMIR'!Q36/'EJEC REGULAR'!$D$1</f>
        <v>0</v>
      </c>
      <c r="R36" s="116">
        <f>'EJEC NO IMPRIMIR'!R36/'EJEC REGULAR'!$D$1</f>
        <v>0</v>
      </c>
      <c r="S36" s="116">
        <f>'EJEC NO IMPRIMIR'!S36/'EJEC REGULAR'!$D$1</f>
        <v>0</v>
      </c>
      <c r="T36" s="116">
        <f>'EJEC NO IMPRIMIR'!T36/'EJEC REGULAR'!$D$1</f>
        <v>0</v>
      </c>
      <c r="U36" s="116">
        <f>'EJEC NO IMPRIMIR'!U36/'EJEC REGULAR'!$D$1</f>
        <v>0</v>
      </c>
      <c r="V36" s="116">
        <f>'EJEC NO IMPRIMIR'!V36/'EJEC REGULAR'!$D$1</f>
        <v>0</v>
      </c>
      <c r="W36" s="116">
        <f>'EJEC NO IMPRIMIR'!W36/'EJEC REGULAR'!$D$1</f>
        <v>0</v>
      </c>
      <c r="X36" s="116">
        <f>'EJEC NO IMPRIMIR'!X36/'EJEC REGULAR'!$D$1</f>
        <v>0</v>
      </c>
      <c r="Y36" s="116">
        <f>'EJEC NO IMPRIMIR'!Y36/'EJEC REGULAR'!$D$1</f>
        <v>0</v>
      </c>
      <c r="Z36" s="116">
        <f>'EJEC NO IMPRIMIR'!Z36/'EJEC REGULAR'!$D$1</f>
        <v>0</v>
      </c>
      <c r="AA36" s="116">
        <f>'EJEC NO IMPRIMIR'!AA36/'EJEC REGULAR'!$D$1</f>
        <v>0</v>
      </c>
      <c r="AB36" s="116">
        <f>'EJEC NO IMPRIMIR'!AB36/'EJEC REGULAR'!$D$1</f>
        <v>0</v>
      </c>
      <c r="AC36" s="116">
        <f>'EJEC NO IMPRIMIR'!AC36/'EJEC REGULAR'!$D$1</f>
        <v>0</v>
      </c>
      <c r="AD36" s="116">
        <f>'EJEC NO IMPRIMIR'!AD36/'EJEC REGULAR'!$D$1</f>
        <v>0</v>
      </c>
      <c r="AE36" s="116">
        <f>'EJEC NO IMPRIMIR'!AE36/'EJEC REGULAR'!$D$1</f>
        <v>0</v>
      </c>
      <c r="AF36" s="116">
        <f>'EJEC NO IMPRIMIR'!AF36/'EJEC REGULAR'!$D$1</f>
        <v>0</v>
      </c>
      <c r="AG36" s="116">
        <f>'EJEC NO IMPRIMIR'!AG36/'EJEC REGULAR'!$D$1</f>
        <v>0</v>
      </c>
      <c r="AH36" s="133">
        <f>'EJEC NO IMPRIMIR'!AH36/'EJEC REGULAR'!$D$1</f>
        <v>0</v>
      </c>
      <c r="AI36" s="119"/>
      <c r="AJ36" s="118">
        <f t="shared" si="4"/>
        <v>0</v>
      </c>
      <c r="AK36" s="119"/>
      <c r="AL36" s="119"/>
      <c r="AM36" s="119">
        <f t="shared" si="1"/>
        <v>0</v>
      </c>
      <c r="AN36" s="119"/>
      <c r="AO36" s="119"/>
      <c r="AQ36" s="119">
        <f t="shared" si="2"/>
        <v>0</v>
      </c>
      <c r="AR36" s="119">
        <f t="shared" si="3"/>
        <v>0</v>
      </c>
      <c r="AS36" s="119"/>
      <c r="AY36" s="144"/>
    </row>
    <row r="37" spans="1:51" s="97" customFormat="1" ht="22.5" customHeight="1" x14ac:dyDescent="0.15">
      <c r="A37" s="113"/>
      <c r="B37" s="114" t="s">
        <v>62</v>
      </c>
      <c r="C37" s="99"/>
      <c r="D37" s="115" t="s">
        <v>5</v>
      </c>
      <c r="E37" s="99"/>
      <c r="F37" s="116">
        <f>'EJEC NO IMPRIMIR'!F37/'EJEC REGULAR'!$D$1</f>
        <v>-2256080.11</v>
      </c>
      <c r="G37" s="116">
        <f>'EJEC NO IMPRIMIR'!G37/'EJEC REGULAR'!$D$1</f>
        <v>17041283.611000001</v>
      </c>
      <c r="H37" s="116">
        <f>'EJEC NO IMPRIMIR'!H37/'EJEC REGULAR'!$D$1</f>
        <v>0</v>
      </c>
      <c r="I37" s="116">
        <f>'EJEC NO IMPRIMIR'!I37/'EJEC REGULAR'!$D$1</f>
        <v>3408368.19</v>
      </c>
      <c r="J37" s="116">
        <f>'EJEC NO IMPRIMIR'!J37/'EJEC REGULAR'!$D$1</f>
        <v>1360999.2549999999</v>
      </c>
      <c r="K37" s="116">
        <f>'EJEC NO IMPRIMIR'!K37/'EJEC REGULAR'!$D$1</f>
        <v>-118301633.359</v>
      </c>
      <c r="L37" s="116">
        <f>'EJEC NO IMPRIMIR'!L37/'EJEC REGULAR'!$D$1</f>
        <v>1002899.545</v>
      </c>
      <c r="M37" s="116">
        <f>'EJEC NO IMPRIMIR'!M37/'EJEC REGULAR'!$D$1</f>
        <v>-4439394.2759999996</v>
      </c>
      <c r="N37" s="116">
        <f>'EJEC NO IMPRIMIR'!N37/'EJEC REGULAR'!$D$1</f>
        <v>0</v>
      </c>
      <c r="O37" s="116">
        <f>'EJEC NO IMPRIMIR'!O37/'EJEC REGULAR'!$D$1</f>
        <v>12173313.132999999</v>
      </c>
      <c r="P37" s="116">
        <f>'EJEC NO IMPRIMIR'!P37/'EJEC REGULAR'!$D$1</f>
        <v>1608512.246</v>
      </c>
      <c r="Q37" s="116">
        <f>'EJEC NO IMPRIMIR'!Q37/'EJEC REGULAR'!$D$1</f>
        <v>22465952.831</v>
      </c>
      <c r="R37" s="116">
        <f>'EJEC NO IMPRIMIR'!R37/'EJEC REGULAR'!$D$1</f>
        <v>160766.514</v>
      </c>
      <c r="S37" s="116">
        <f>'EJEC NO IMPRIMIR'!S37/'EJEC REGULAR'!$D$1</f>
        <v>909624.86600000004</v>
      </c>
      <c r="T37" s="116">
        <f>'EJEC NO IMPRIMIR'!T37/'EJEC REGULAR'!$D$1</f>
        <v>95249.130999999994</v>
      </c>
      <c r="U37" s="116">
        <f>'EJEC NO IMPRIMIR'!U37/'EJEC REGULAR'!$D$1</f>
        <v>982406.61499999999</v>
      </c>
      <c r="V37" s="116">
        <f>'EJEC NO IMPRIMIR'!V37/'EJEC REGULAR'!$D$1</f>
        <v>28068129.004000001</v>
      </c>
      <c r="W37" s="116">
        <f>'EJEC NO IMPRIMIR'!W37/'EJEC REGULAR'!$D$1</f>
        <v>467562.26699999999</v>
      </c>
      <c r="X37" s="116">
        <f>'EJEC NO IMPRIMIR'!X37/'EJEC REGULAR'!$D$1</f>
        <v>57344.51</v>
      </c>
      <c r="Y37" s="116">
        <f>'EJEC NO IMPRIMIR'!Y37/'EJEC REGULAR'!$D$1</f>
        <v>165978688.78999999</v>
      </c>
      <c r="Z37" s="116">
        <f>'EJEC NO IMPRIMIR'!Z37/'EJEC REGULAR'!$D$1</f>
        <v>-347883.391</v>
      </c>
      <c r="AA37" s="116">
        <f>'EJEC NO IMPRIMIR'!AA37/'EJEC REGULAR'!$D$1</f>
        <v>161882.38500000001</v>
      </c>
      <c r="AB37" s="116">
        <f>'EJEC NO IMPRIMIR'!AB37/'EJEC REGULAR'!$D$1</f>
        <v>901444.86800000002</v>
      </c>
      <c r="AC37" s="116">
        <f>'EJEC NO IMPRIMIR'!AC37/'EJEC REGULAR'!$D$1</f>
        <v>0</v>
      </c>
      <c r="AD37" s="116">
        <f>'EJEC NO IMPRIMIR'!AD37/'EJEC REGULAR'!$D$1</f>
        <v>93613</v>
      </c>
      <c r="AE37" s="116">
        <f>'EJEC NO IMPRIMIR'!AE37/'EJEC REGULAR'!$D$1</f>
        <v>0</v>
      </c>
      <c r="AF37" s="116">
        <f>'EJEC NO IMPRIMIR'!AF37/'EJEC REGULAR'!$D$1</f>
        <v>0</v>
      </c>
      <c r="AG37" s="116">
        <f>'EJEC NO IMPRIMIR'!AG37/'EJEC REGULAR'!$D$1</f>
        <v>131593049.625</v>
      </c>
      <c r="AH37" s="133">
        <f>'EJEC NO IMPRIMIR'!AH37/'EJEC REGULAR'!$D$1</f>
        <v>131593049.625</v>
      </c>
      <c r="AI37" s="119"/>
      <c r="AJ37" s="118">
        <f t="shared" si="4"/>
        <v>131499436.625</v>
      </c>
      <c r="AK37" s="119"/>
      <c r="AL37" s="119" t="e">
        <f>+#REF!</f>
        <v>#REF!</v>
      </c>
      <c r="AM37" s="119" t="e">
        <f t="shared" si="1"/>
        <v>#REF!</v>
      </c>
      <c r="AN37" s="119"/>
      <c r="AO37" s="119"/>
      <c r="AP37" s="119">
        <v>30008336678</v>
      </c>
      <c r="AQ37" s="119">
        <f t="shared" si="2"/>
        <v>30008336.677999999</v>
      </c>
      <c r="AR37" s="119" t="e">
        <f t="shared" si="3"/>
        <v>#REF!</v>
      </c>
      <c r="AS37" s="119"/>
      <c r="AY37" s="144"/>
    </row>
    <row r="38" spans="1:51" s="135" customFormat="1" ht="24.95" customHeight="1" x14ac:dyDescent="0.15">
      <c r="A38" s="146"/>
      <c r="B38" s="126"/>
      <c r="C38" s="106"/>
      <c r="D38" s="107" t="s">
        <v>6</v>
      </c>
      <c r="E38" s="108"/>
      <c r="F38" s="109">
        <f>SUM(F39,F40,F41,F42,F48,F49,F50,F59,F60,F64,F65,F69,F70)</f>
        <v>10489040.295999998</v>
      </c>
      <c r="G38" s="109">
        <f t="shared" ref="G38:AL38" si="5">SUM(G39,G40,G41,G42,G48,G49,G50,G59,G60,G64,G65,G69,G70)</f>
        <v>15430317.217</v>
      </c>
      <c r="H38" s="109">
        <f t="shared" ref="H38" si="6">SUM(H39,H40,H41,H42,H48,H49,H50,H59,H60,H64,H65,H69,H70)</f>
        <v>3439090.4810000001</v>
      </c>
      <c r="I38" s="109">
        <f t="shared" si="5"/>
        <v>68816543.489999995</v>
      </c>
      <c r="J38" s="109">
        <f t="shared" ref="J38" si="7">SUM(J39,J40,J41,J42,J48,J49,J50,J59,J60,J64,J65,J69,J70)</f>
        <v>4196261.1740000006</v>
      </c>
      <c r="K38" s="109">
        <f t="shared" si="5"/>
        <v>727730293.3210001</v>
      </c>
      <c r="L38" s="109">
        <f t="shared" ref="L38:M38" si="8">SUM(L39,L40,L41,L42,L48,L49,L50,L59,L60,L64,L65,L69,L70)</f>
        <v>4822405.1959999995</v>
      </c>
      <c r="M38" s="109">
        <f t="shared" si="8"/>
        <v>52626176.347999997</v>
      </c>
      <c r="N38" s="109">
        <f t="shared" ref="N38" si="9">SUM(N39,N40,N41,N42,N48,N49,N50,N59,N60,N64,N65,N69,N70)</f>
        <v>0</v>
      </c>
      <c r="O38" s="109">
        <f t="shared" si="5"/>
        <v>50579008.656000003</v>
      </c>
      <c r="P38" s="109">
        <f t="shared" ref="P38" si="10">SUM(P39,P40,P41,P42,P48,P49,P50,P59,P60,P64,P65,P69,P70)</f>
        <v>1845851.5989999999</v>
      </c>
      <c r="Q38" s="109">
        <f t="shared" si="5"/>
        <v>56235942.068999998</v>
      </c>
      <c r="R38" s="109">
        <f t="shared" ref="R38" si="11">SUM(R39,R40,R41,R42,R48,R49,R50,R59,R60,R64,R65,R69,R70)</f>
        <v>573175.48899999994</v>
      </c>
      <c r="S38" s="109">
        <f>SUM(S39,S40,S41,S42,S48,S49,S50,S59,S60,S64,S65,S69,S70)</f>
        <v>3201550.1430000002</v>
      </c>
      <c r="T38" s="109">
        <f>SUM(T39,T40,T41,T42,T48,T49,T50,T59,T60,T64,T65,T69,T70)</f>
        <v>1633614.2480000001</v>
      </c>
      <c r="U38" s="109">
        <f t="shared" si="5"/>
        <v>2950607.63</v>
      </c>
      <c r="V38" s="109">
        <f t="shared" si="5"/>
        <v>89942261.343999997</v>
      </c>
      <c r="W38" s="109">
        <f>SUM(W39,W40,W41,W42,W48,W49,W50,W59,W60,W64,W65,W69,W70)</f>
        <v>4108616.5680000004</v>
      </c>
      <c r="X38" s="109">
        <f t="shared" ref="X38" si="12">SUM(X39,X40,X41,X42,X48,X49,X50,X59,X60,X64,X65,X69,X70)</f>
        <v>36116713.605999999</v>
      </c>
      <c r="Y38" s="109">
        <f t="shared" si="5"/>
        <v>402625861.67000002</v>
      </c>
      <c r="Z38" s="109">
        <f t="shared" si="5"/>
        <v>9921574.3600000013</v>
      </c>
      <c r="AA38" s="109">
        <f t="shared" ref="AA38:AB38" si="13">SUM(AA39,AA40,AA41,AA42,AA48,AA49,AA50,AA59,AA60,AA64,AA65,AA69,AA70)</f>
        <v>501165.80500000005</v>
      </c>
      <c r="AB38" s="109">
        <f t="shared" si="13"/>
        <v>1366526.0020000001</v>
      </c>
      <c r="AC38" s="109">
        <f t="shared" ref="AC38" si="14">SUM(AC39,AC40,AC41,AC42,AC48,AC49,AC50,AC59,AC60,AC64,AC65,AC69,AC70)</f>
        <v>1960313.085</v>
      </c>
      <c r="AD38" s="109">
        <f t="shared" si="5"/>
        <v>879998</v>
      </c>
      <c r="AE38" s="109">
        <f t="shared" si="5"/>
        <v>6871938</v>
      </c>
      <c r="AF38" s="109">
        <f t="shared" ref="AF38:AH38" si="15">SUM(AF39,AF40,AF41,AF42,AF48,AF49,AF50,AF59,AF60,AF64,AF65,AF69,AF70)</f>
        <v>34939145.441</v>
      </c>
      <c r="AG38" s="109">
        <f t="shared" si="15"/>
        <v>1523925700.3559999</v>
      </c>
      <c r="AH38" s="109">
        <f t="shared" si="15"/>
        <v>1558864845.7969999</v>
      </c>
      <c r="AI38" s="134"/>
      <c r="AJ38" s="149">
        <f t="shared" si="5"/>
        <v>1551112909.7969999</v>
      </c>
      <c r="AK38" s="134"/>
      <c r="AL38" s="149" t="e">
        <f t="shared" si="5"/>
        <v>#REF!</v>
      </c>
      <c r="AM38" s="134" t="e">
        <f t="shared" si="1"/>
        <v>#REF!</v>
      </c>
      <c r="AN38" s="134"/>
      <c r="AO38" s="134"/>
      <c r="AP38" s="134"/>
      <c r="AQ38" s="134"/>
      <c r="AR38" s="134"/>
      <c r="AS38" s="134"/>
      <c r="AV38" s="149" t="e">
        <f>+AH38+#REF!</f>
        <v>#REF!</v>
      </c>
      <c r="AX38" s="150"/>
      <c r="AY38" s="150"/>
    </row>
    <row r="39" spans="1:51" s="97" customFormat="1" ht="22.5" customHeight="1" x14ac:dyDescent="0.15">
      <c r="A39" s="113"/>
      <c r="B39" s="114" t="s">
        <v>7</v>
      </c>
      <c r="C39" s="99"/>
      <c r="D39" s="115" t="s">
        <v>8</v>
      </c>
      <c r="E39" s="99"/>
      <c r="F39" s="139">
        <f>'EJEC NO IMPRIMIR'!F39/'EJEC REGULAR'!$D$1</f>
        <v>6729256.2989999996</v>
      </c>
      <c r="G39" s="139">
        <f>'EJEC NO IMPRIMIR'!G39/'EJEC REGULAR'!$D$1</f>
        <v>4690009.6730000004</v>
      </c>
      <c r="H39" s="139">
        <f>'EJEC NO IMPRIMIR'!H39/'EJEC REGULAR'!$D$1</f>
        <v>0</v>
      </c>
      <c r="I39" s="139">
        <f>'EJEC NO IMPRIMIR'!I39/'EJEC REGULAR'!$D$1</f>
        <v>7661604.8250000002</v>
      </c>
      <c r="J39" s="139">
        <f>'EJEC NO IMPRIMIR'!J39/'EJEC REGULAR'!$D$1</f>
        <v>0</v>
      </c>
      <c r="K39" s="139">
        <f>'EJEC NO IMPRIMIR'!K39/'EJEC REGULAR'!$D$1</f>
        <v>32387245.283</v>
      </c>
      <c r="L39" s="139">
        <f>'EJEC NO IMPRIMIR'!L39/'EJEC REGULAR'!$D$1</f>
        <v>2841758.74</v>
      </c>
      <c r="M39" s="139">
        <f>'EJEC NO IMPRIMIR'!M39/'EJEC REGULAR'!$D$1</f>
        <v>14093249.794</v>
      </c>
      <c r="N39" s="139">
        <f>'EJEC NO IMPRIMIR'!N39/'EJEC REGULAR'!$D$1</f>
        <v>0</v>
      </c>
      <c r="O39" s="139">
        <f>'EJEC NO IMPRIMIR'!O39/'EJEC REGULAR'!$D$1</f>
        <v>3558750.3730000001</v>
      </c>
      <c r="P39" s="139">
        <f>'EJEC NO IMPRIMIR'!P39/'EJEC REGULAR'!$D$1</f>
        <v>136195.77600000001</v>
      </c>
      <c r="Q39" s="139">
        <f>'EJEC NO IMPRIMIR'!Q39/'EJEC REGULAR'!$D$1</f>
        <v>2793372.1320000002</v>
      </c>
      <c r="R39" s="139">
        <f>'EJEC NO IMPRIMIR'!R39/'EJEC REGULAR'!$D$1</f>
        <v>293667.78999999998</v>
      </c>
      <c r="S39" s="139">
        <f>'EJEC NO IMPRIMIR'!S39/'EJEC REGULAR'!$D$1</f>
        <v>2567491.2659999998</v>
      </c>
      <c r="T39" s="139">
        <f>'EJEC NO IMPRIMIR'!T39/'EJEC REGULAR'!$D$1</f>
        <v>1380962.58</v>
      </c>
      <c r="U39" s="139">
        <f>'EJEC NO IMPRIMIR'!U39/'EJEC REGULAR'!$D$1</f>
        <v>2138447.6140000001</v>
      </c>
      <c r="V39" s="139">
        <f>'EJEC NO IMPRIMIR'!V39/'EJEC REGULAR'!$D$1</f>
        <v>5192300.6179999998</v>
      </c>
      <c r="W39" s="139">
        <f>'EJEC NO IMPRIMIR'!W39/'EJEC REGULAR'!$D$1</f>
        <v>3583335.7140000002</v>
      </c>
      <c r="X39" s="139">
        <f>'EJEC NO IMPRIMIR'!X39/'EJEC REGULAR'!$D$1</f>
        <v>77912.770999999993</v>
      </c>
      <c r="Y39" s="139">
        <f>'EJEC NO IMPRIMIR'!Y39/'EJEC REGULAR'!$D$1</f>
        <v>6011283.9850000003</v>
      </c>
      <c r="Z39" s="139">
        <f>'EJEC NO IMPRIMIR'!Z39/'EJEC REGULAR'!$D$1</f>
        <v>5423570.54</v>
      </c>
      <c r="AA39" s="139">
        <f>'EJEC NO IMPRIMIR'!AA39/'EJEC REGULAR'!$D$1</f>
        <v>0</v>
      </c>
      <c r="AB39" s="139">
        <f>'EJEC NO IMPRIMIR'!AB39/'EJEC REGULAR'!$D$1</f>
        <v>747684.8</v>
      </c>
      <c r="AC39" s="139">
        <f>'EJEC NO IMPRIMIR'!AC39/'EJEC REGULAR'!$D$1</f>
        <v>1936858.814</v>
      </c>
      <c r="AD39" s="139">
        <f>'EJEC NO IMPRIMIR'!AD39/'EJEC REGULAR'!$D$1</f>
        <v>656643</v>
      </c>
      <c r="AE39" s="139">
        <f>'EJEC NO IMPRIMIR'!AE39/'EJEC REGULAR'!$D$1</f>
        <v>3996703</v>
      </c>
      <c r="AF39" s="139">
        <f>'EJEC NO IMPRIMIR'!AF39/'EJEC REGULAR'!$D$1</f>
        <v>0</v>
      </c>
      <c r="AG39" s="139">
        <f>'EJEC NO IMPRIMIR'!AG39/'EJEC REGULAR'!$D$1</f>
        <v>108898305.38699999</v>
      </c>
      <c r="AH39" s="151">
        <f>'EJEC NO IMPRIMIR'!AH39/'EJEC REGULAR'!$D$1</f>
        <v>108898305.38699999</v>
      </c>
      <c r="AI39" s="119"/>
      <c r="AJ39" s="129">
        <f t="shared" si="4"/>
        <v>104244959.38699999</v>
      </c>
      <c r="AK39" s="119"/>
      <c r="AL39" s="119" t="e">
        <f>+#REF!</f>
        <v>#REF!</v>
      </c>
      <c r="AM39" s="119" t="e">
        <f t="shared" si="1"/>
        <v>#REF!</v>
      </c>
      <c r="AN39" s="119"/>
      <c r="AO39" s="119"/>
      <c r="AP39" s="119">
        <v>123974792808</v>
      </c>
      <c r="AQ39" s="119">
        <f t="shared" si="2"/>
        <v>123974792.808</v>
      </c>
      <c r="AR39" s="119" t="e">
        <f t="shared" ref="AR39" si="16">+AM39-AQ39</f>
        <v>#REF!</v>
      </c>
      <c r="AS39" s="119"/>
      <c r="AX39" s="144"/>
      <c r="AY39" s="144"/>
    </row>
    <row r="40" spans="1:51" s="97" customFormat="1" ht="39.75" customHeight="1" x14ac:dyDescent="0.15">
      <c r="A40" s="113"/>
      <c r="B40" s="114" t="s">
        <v>9</v>
      </c>
      <c r="C40" s="99"/>
      <c r="D40" s="115" t="s">
        <v>10</v>
      </c>
      <c r="E40" s="99"/>
      <c r="F40" s="116">
        <f>'EJEC NO IMPRIMIR'!F40/'EJEC REGULAR'!$D$1</f>
        <v>2182887.5860000001</v>
      </c>
      <c r="G40" s="116">
        <f>'EJEC NO IMPRIMIR'!G40/'EJEC REGULAR'!$D$1</f>
        <v>234344.27900000001</v>
      </c>
      <c r="H40" s="116">
        <f>'EJEC NO IMPRIMIR'!H40/'EJEC REGULAR'!$D$1</f>
        <v>0</v>
      </c>
      <c r="I40" s="116">
        <f>'EJEC NO IMPRIMIR'!I40/'EJEC REGULAR'!$D$1</f>
        <v>1160772.175</v>
      </c>
      <c r="J40" s="116">
        <f>'EJEC NO IMPRIMIR'!J40/'EJEC REGULAR'!$D$1</f>
        <v>3035515.47</v>
      </c>
      <c r="K40" s="116">
        <f>'EJEC NO IMPRIMIR'!K40/'EJEC REGULAR'!$D$1</f>
        <v>1939461.429</v>
      </c>
      <c r="L40" s="116">
        <f>'EJEC NO IMPRIMIR'!L40/'EJEC REGULAR'!$D$1</f>
        <v>1059321.0959999999</v>
      </c>
      <c r="M40" s="116">
        <f>'EJEC NO IMPRIMIR'!M40/'EJEC REGULAR'!$D$1</f>
        <v>10446365.647</v>
      </c>
      <c r="N40" s="116">
        <f>'EJEC NO IMPRIMIR'!N40/'EJEC REGULAR'!$D$1</f>
        <v>0</v>
      </c>
      <c r="O40" s="116">
        <f>'EJEC NO IMPRIMIR'!O40/'EJEC REGULAR'!$D$1</f>
        <v>166468.40900000001</v>
      </c>
      <c r="P40" s="116">
        <f>'EJEC NO IMPRIMIR'!P40/'EJEC REGULAR'!$D$1</f>
        <v>965647.17</v>
      </c>
      <c r="Q40" s="116">
        <f>'EJEC NO IMPRIMIR'!Q40/'EJEC REGULAR'!$D$1</f>
        <v>129679.85799999999</v>
      </c>
      <c r="R40" s="116">
        <f>'EJEC NO IMPRIMIR'!R40/'EJEC REGULAR'!$D$1</f>
        <v>47347.928</v>
      </c>
      <c r="S40" s="116">
        <f>'EJEC NO IMPRIMIR'!S40/'EJEC REGULAR'!$D$1</f>
        <v>206680.83600000001</v>
      </c>
      <c r="T40" s="116">
        <f>'EJEC NO IMPRIMIR'!T40/'EJEC REGULAR'!$D$1</f>
        <v>66934.320999999996</v>
      </c>
      <c r="U40" s="116">
        <f>'EJEC NO IMPRIMIR'!U40/'EJEC REGULAR'!$D$1</f>
        <v>78172.062000000005</v>
      </c>
      <c r="V40" s="116">
        <f>'EJEC NO IMPRIMIR'!V40/'EJEC REGULAR'!$D$1</f>
        <v>504938.40600000002</v>
      </c>
      <c r="W40" s="116">
        <f>'EJEC NO IMPRIMIR'!W40/'EJEC REGULAR'!$D$1</f>
        <v>155384.01500000001</v>
      </c>
      <c r="X40" s="116">
        <f>'EJEC NO IMPRIMIR'!X40/'EJEC REGULAR'!$D$1</f>
        <v>0</v>
      </c>
      <c r="Y40" s="116">
        <f>'EJEC NO IMPRIMIR'!Y40/'EJEC REGULAR'!$D$1</f>
        <v>325699.91600000003</v>
      </c>
      <c r="Z40" s="116">
        <f>'EJEC NO IMPRIMIR'!Z40/'EJEC REGULAR'!$D$1</f>
        <v>516832.179</v>
      </c>
      <c r="AA40" s="116">
        <f>'EJEC NO IMPRIMIR'!AA40/'EJEC REGULAR'!$D$1</f>
        <v>200538.59700000001</v>
      </c>
      <c r="AB40" s="116">
        <f>'EJEC NO IMPRIMIR'!AB40/'EJEC REGULAR'!$D$1</f>
        <v>10922.427</v>
      </c>
      <c r="AC40" s="116">
        <f>'EJEC NO IMPRIMIR'!AC40/'EJEC REGULAR'!$D$1</f>
        <v>21197.014999999999</v>
      </c>
      <c r="AD40" s="116">
        <f>'EJEC NO IMPRIMIR'!AD40/'EJEC REGULAR'!$D$1</f>
        <v>52677</v>
      </c>
      <c r="AE40" s="116">
        <f>'EJEC NO IMPRIMIR'!AE40/'EJEC REGULAR'!$D$1</f>
        <v>1685104</v>
      </c>
      <c r="AF40" s="116">
        <f>'EJEC NO IMPRIMIR'!AF40/'EJEC REGULAR'!$D$1</f>
        <v>0</v>
      </c>
      <c r="AG40" s="116">
        <f>'EJEC NO IMPRIMIR'!AG40/'EJEC REGULAR'!$D$1</f>
        <v>25192891.820999999</v>
      </c>
      <c r="AH40" s="133">
        <f>'EJEC NO IMPRIMIR'!AH40/'EJEC REGULAR'!$D$1</f>
        <v>25192891.820999999</v>
      </c>
      <c r="AI40" s="119"/>
      <c r="AJ40" s="129">
        <f t="shared" si="4"/>
        <v>23455110.820999999</v>
      </c>
      <c r="AK40" s="119"/>
      <c r="AL40" s="119" t="e">
        <f>+#REF!</f>
        <v>#REF!</v>
      </c>
      <c r="AM40" s="119" t="e">
        <f t="shared" si="1"/>
        <v>#REF!</v>
      </c>
      <c r="AN40" s="119"/>
      <c r="AO40" s="119"/>
      <c r="AP40" s="119">
        <v>8478333006</v>
      </c>
      <c r="AQ40" s="119">
        <f t="shared" si="2"/>
        <v>8478333.0059999991</v>
      </c>
      <c r="AR40" s="119" t="e">
        <f t="shared" ref="AR40:AR69" si="17">+AM40-AQ40</f>
        <v>#REF!</v>
      </c>
      <c r="AS40" s="119"/>
      <c r="AX40" s="144"/>
      <c r="AY40" s="144"/>
    </row>
    <row r="41" spans="1:51" s="97" customFormat="1" ht="22.5" customHeight="1" x14ac:dyDescent="0.15">
      <c r="A41" s="113"/>
      <c r="B41" s="114" t="s">
        <v>11</v>
      </c>
      <c r="C41" s="99"/>
      <c r="D41" s="115" t="s">
        <v>52</v>
      </c>
      <c r="E41" s="99"/>
      <c r="F41" s="116">
        <f>'EJEC NO IMPRIMIR'!F41/'EJEC REGULAR'!$D$1</f>
        <v>127847.78200000001</v>
      </c>
      <c r="G41" s="116">
        <f>'EJEC NO IMPRIMIR'!G41/'EJEC REGULAR'!$D$1</f>
        <v>152787.30300000001</v>
      </c>
      <c r="H41" s="116">
        <f>'EJEC NO IMPRIMIR'!H41/'EJEC REGULAR'!$D$1</f>
        <v>0</v>
      </c>
      <c r="I41" s="116">
        <f>'EJEC NO IMPRIMIR'!I41/'EJEC REGULAR'!$D$1</f>
        <v>321921.8</v>
      </c>
      <c r="J41" s="116">
        <f>'EJEC NO IMPRIMIR'!J41/'EJEC REGULAR'!$D$1</f>
        <v>0</v>
      </c>
      <c r="K41" s="116">
        <f>'EJEC NO IMPRIMIR'!K41/'EJEC REGULAR'!$D$1</f>
        <v>737194.83900000004</v>
      </c>
      <c r="L41" s="116">
        <f>'EJEC NO IMPRIMIR'!L41/'EJEC REGULAR'!$D$1</f>
        <v>125931.266</v>
      </c>
      <c r="M41" s="116">
        <f>'EJEC NO IMPRIMIR'!M41/'EJEC REGULAR'!$D$1</f>
        <v>638891.26100000006</v>
      </c>
      <c r="N41" s="116">
        <f>'EJEC NO IMPRIMIR'!N41/'EJEC REGULAR'!$D$1</f>
        <v>0</v>
      </c>
      <c r="O41" s="116">
        <f>'EJEC NO IMPRIMIR'!O41/'EJEC REGULAR'!$D$1</f>
        <v>210855.05</v>
      </c>
      <c r="P41" s="116">
        <f>'EJEC NO IMPRIMIR'!P41/'EJEC REGULAR'!$D$1</f>
        <v>0</v>
      </c>
      <c r="Q41" s="116">
        <f>'EJEC NO IMPRIMIR'!Q41/'EJEC REGULAR'!$D$1</f>
        <v>0</v>
      </c>
      <c r="R41" s="116">
        <f>'EJEC NO IMPRIMIR'!R41/'EJEC REGULAR'!$D$1</f>
        <v>210.11500000000001</v>
      </c>
      <c r="S41" s="116">
        <f>'EJEC NO IMPRIMIR'!S41/'EJEC REGULAR'!$D$1</f>
        <v>125814.61199999999</v>
      </c>
      <c r="T41" s="116">
        <f>'EJEC NO IMPRIMIR'!T41/'EJEC REGULAR'!$D$1</f>
        <v>104185.05100000001</v>
      </c>
      <c r="U41" s="116">
        <f>'EJEC NO IMPRIMIR'!U41/'EJEC REGULAR'!$D$1</f>
        <v>19691.370999999999</v>
      </c>
      <c r="V41" s="116">
        <f>'EJEC NO IMPRIMIR'!V41/'EJEC REGULAR'!$D$1</f>
        <v>28767.648000000001</v>
      </c>
      <c r="W41" s="116">
        <f>'EJEC NO IMPRIMIR'!W41/'EJEC REGULAR'!$D$1</f>
        <v>99473.43</v>
      </c>
      <c r="X41" s="116">
        <f>'EJEC NO IMPRIMIR'!X41/'EJEC REGULAR'!$D$1</f>
        <v>0</v>
      </c>
      <c r="Y41" s="116">
        <f>'EJEC NO IMPRIMIR'!Y41/'EJEC REGULAR'!$D$1</f>
        <v>0</v>
      </c>
      <c r="Z41" s="116">
        <f>'EJEC NO IMPRIMIR'!Z41/'EJEC REGULAR'!$D$1</f>
        <v>49367.184999999998</v>
      </c>
      <c r="AA41" s="116">
        <f>'EJEC NO IMPRIMIR'!AA41/'EJEC REGULAR'!$D$1</f>
        <v>0</v>
      </c>
      <c r="AB41" s="116">
        <f>'EJEC NO IMPRIMIR'!AB41/'EJEC REGULAR'!$D$1</f>
        <v>0</v>
      </c>
      <c r="AC41" s="116">
        <f>'EJEC NO IMPRIMIR'!AC41/'EJEC REGULAR'!$D$1</f>
        <v>0</v>
      </c>
      <c r="AD41" s="116">
        <f>'EJEC NO IMPRIMIR'!AD41/'EJEC REGULAR'!$D$1</f>
        <v>35461</v>
      </c>
      <c r="AE41" s="116">
        <f>'EJEC NO IMPRIMIR'!AE41/'EJEC REGULAR'!$D$1</f>
        <v>0</v>
      </c>
      <c r="AF41" s="116">
        <f>'EJEC NO IMPRIMIR'!AF41/'EJEC REGULAR'!$D$1</f>
        <v>0</v>
      </c>
      <c r="AG41" s="116">
        <f>'EJEC NO IMPRIMIR'!AG41/'EJEC REGULAR'!$D$1</f>
        <v>2778399.713</v>
      </c>
      <c r="AH41" s="133">
        <f>'EJEC NO IMPRIMIR'!AH41/'EJEC REGULAR'!$D$1</f>
        <v>2778399.713</v>
      </c>
      <c r="AI41" s="119"/>
      <c r="AJ41" s="129">
        <f t="shared" si="4"/>
        <v>2742938.713</v>
      </c>
      <c r="AK41" s="119"/>
      <c r="AL41" s="119"/>
      <c r="AM41" s="119">
        <f t="shared" si="1"/>
        <v>2742938.713</v>
      </c>
      <c r="AN41" s="119"/>
      <c r="AO41" s="119"/>
      <c r="AP41" s="119">
        <v>2901888644</v>
      </c>
      <c r="AQ41" s="119">
        <f t="shared" si="2"/>
        <v>2901888.6439999999</v>
      </c>
      <c r="AR41" s="119">
        <f t="shared" si="17"/>
        <v>-158949.93099999987</v>
      </c>
      <c r="AS41" s="119"/>
      <c r="AX41" s="144"/>
      <c r="AY41" s="144"/>
    </row>
    <row r="42" spans="1:51" s="97" customFormat="1" ht="22.5" customHeight="1" x14ac:dyDescent="0.15">
      <c r="A42" s="113"/>
      <c r="B42" s="120" t="s">
        <v>12</v>
      </c>
      <c r="C42" s="121"/>
      <c r="D42" s="122" t="s">
        <v>14</v>
      </c>
      <c r="E42" s="121"/>
      <c r="F42" s="123">
        <f>'EJEC NO IMPRIMIR'!F42/'EJEC REGULAR'!$D$1</f>
        <v>0</v>
      </c>
      <c r="G42" s="123">
        <f>'EJEC NO IMPRIMIR'!G42/'EJEC REGULAR'!$D$1</f>
        <v>0</v>
      </c>
      <c r="H42" s="123">
        <f>'EJEC NO IMPRIMIR'!H42/'EJEC REGULAR'!$D$1</f>
        <v>0</v>
      </c>
      <c r="I42" s="123">
        <f>'EJEC NO IMPRIMIR'!I42/'EJEC REGULAR'!$D$1</f>
        <v>0</v>
      </c>
      <c r="J42" s="123">
        <f>'EJEC NO IMPRIMIR'!J42/'EJEC REGULAR'!$D$1</f>
        <v>0</v>
      </c>
      <c r="K42" s="123">
        <f>'EJEC NO IMPRIMIR'!K42/'EJEC REGULAR'!$D$1</f>
        <v>0</v>
      </c>
      <c r="L42" s="123">
        <f>'EJEC NO IMPRIMIR'!L42/'EJEC REGULAR'!$D$1</f>
        <v>0</v>
      </c>
      <c r="M42" s="123">
        <f>'EJEC NO IMPRIMIR'!M42/'EJEC REGULAR'!$D$1</f>
        <v>0</v>
      </c>
      <c r="N42" s="123">
        <f>'EJEC NO IMPRIMIR'!N42/'EJEC REGULAR'!$D$1</f>
        <v>0</v>
      </c>
      <c r="O42" s="123">
        <f>'EJEC NO IMPRIMIR'!O42/'EJEC REGULAR'!$D$1</f>
        <v>0</v>
      </c>
      <c r="P42" s="123">
        <f>'EJEC NO IMPRIMIR'!P42/'EJEC REGULAR'!$D$1</f>
        <v>0</v>
      </c>
      <c r="Q42" s="123">
        <f>'EJEC NO IMPRIMIR'!Q42/'EJEC REGULAR'!$D$1</f>
        <v>0</v>
      </c>
      <c r="R42" s="123">
        <f>'EJEC NO IMPRIMIR'!R42/'EJEC REGULAR'!$D$1</f>
        <v>0</v>
      </c>
      <c r="S42" s="123">
        <f>'EJEC NO IMPRIMIR'!S42/'EJEC REGULAR'!$D$1</f>
        <v>180788.628</v>
      </c>
      <c r="T42" s="123">
        <f>'EJEC NO IMPRIMIR'!T42/'EJEC REGULAR'!$D$1</f>
        <v>0</v>
      </c>
      <c r="U42" s="123">
        <f>'EJEC NO IMPRIMIR'!U42/'EJEC REGULAR'!$D$1</f>
        <v>0</v>
      </c>
      <c r="V42" s="123">
        <f>'EJEC NO IMPRIMIR'!V42/'EJEC REGULAR'!$D$1</f>
        <v>31893.738000000001</v>
      </c>
      <c r="W42" s="123">
        <f>'EJEC NO IMPRIMIR'!W42/'EJEC REGULAR'!$D$1</f>
        <v>0</v>
      </c>
      <c r="X42" s="123">
        <f>'EJEC NO IMPRIMIR'!X42/'EJEC REGULAR'!$D$1</f>
        <v>0</v>
      </c>
      <c r="Y42" s="123">
        <f>'EJEC NO IMPRIMIR'!Y42/'EJEC REGULAR'!$D$1</f>
        <v>0</v>
      </c>
      <c r="Z42" s="123">
        <f>'EJEC NO IMPRIMIR'!Z42/'EJEC REGULAR'!$D$1</f>
        <v>0</v>
      </c>
      <c r="AA42" s="123">
        <f>'EJEC NO IMPRIMIR'!AA42/'EJEC REGULAR'!$D$1</f>
        <v>0</v>
      </c>
      <c r="AB42" s="123">
        <f>'EJEC NO IMPRIMIR'!AB42/'EJEC REGULAR'!$D$1</f>
        <v>0</v>
      </c>
      <c r="AC42" s="123">
        <f>'EJEC NO IMPRIMIR'!AC42/'EJEC REGULAR'!$D$1</f>
        <v>0</v>
      </c>
      <c r="AD42" s="123">
        <f>'EJEC NO IMPRIMIR'!AD42/'EJEC REGULAR'!$D$1</f>
        <v>0</v>
      </c>
      <c r="AE42" s="123">
        <f>'EJEC NO IMPRIMIR'!AE42/'EJEC REGULAR'!$D$1</f>
        <v>0</v>
      </c>
      <c r="AF42" s="123">
        <f>'EJEC NO IMPRIMIR'!AF42/'EJEC REGULAR'!$D$1</f>
        <v>0</v>
      </c>
      <c r="AG42" s="123">
        <f>'EJEC NO IMPRIMIR'!AG42/'EJEC REGULAR'!$D$1</f>
        <v>212682.36600000001</v>
      </c>
      <c r="AH42" s="124">
        <f>'EJEC NO IMPRIMIR'!AH42/'EJEC REGULAR'!$D$1</f>
        <v>212682.36600000001</v>
      </c>
      <c r="AI42" s="119"/>
      <c r="AJ42" s="129">
        <f t="shared" si="4"/>
        <v>212682.36600000001</v>
      </c>
      <c r="AK42" s="119"/>
      <c r="AL42" s="119"/>
      <c r="AM42" s="119">
        <f t="shared" si="1"/>
        <v>212682.36600000001</v>
      </c>
      <c r="AN42" s="119"/>
      <c r="AO42" s="119"/>
      <c r="AP42" s="119">
        <v>536526757</v>
      </c>
      <c r="AQ42" s="119">
        <f t="shared" si="2"/>
        <v>536526.75699999998</v>
      </c>
      <c r="AR42" s="119">
        <f t="shared" si="17"/>
        <v>-323844.39099999995</v>
      </c>
      <c r="AS42" s="119"/>
      <c r="AX42" s="144"/>
      <c r="AY42" s="144"/>
    </row>
    <row r="43" spans="1:51" s="97" customFormat="1" ht="22.5" customHeight="1" x14ac:dyDescent="0.15">
      <c r="A43" s="113"/>
      <c r="B43" s="125" t="s">
        <v>20</v>
      </c>
      <c r="C43" s="99"/>
      <c r="D43" s="115" t="s">
        <v>92</v>
      </c>
      <c r="E43" s="99"/>
      <c r="F43" s="116">
        <f>'EJEC NO IMPRIMIR'!F43/'EJEC REGULAR'!$D$1</f>
        <v>0</v>
      </c>
      <c r="G43" s="116">
        <f>'EJEC NO IMPRIMIR'!G43/'EJEC REGULAR'!$D$1</f>
        <v>0</v>
      </c>
      <c r="H43" s="116">
        <f>'EJEC NO IMPRIMIR'!H43/'EJEC REGULAR'!$D$1</f>
        <v>0</v>
      </c>
      <c r="I43" s="116">
        <f>'EJEC NO IMPRIMIR'!I43/'EJEC REGULAR'!$D$1</f>
        <v>0</v>
      </c>
      <c r="J43" s="116">
        <f>'EJEC NO IMPRIMIR'!J43/'EJEC REGULAR'!$D$1</f>
        <v>0</v>
      </c>
      <c r="K43" s="116">
        <f>'EJEC NO IMPRIMIR'!K43/'EJEC REGULAR'!$D$1</f>
        <v>0</v>
      </c>
      <c r="L43" s="116">
        <f>'EJEC NO IMPRIMIR'!L43/'EJEC REGULAR'!$D$1</f>
        <v>0</v>
      </c>
      <c r="M43" s="116">
        <f>'EJEC NO IMPRIMIR'!M43/'EJEC REGULAR'!$D$1</f>
        <v>0</v>
      </c>
      <c r="N43" s="116">
        <f>'EJEC NO IMPRIMIR'!N43/'EJEC REGULAR'!$D$1</f>
        <v>0</v>
      </c>
      <c r="O43" s="116">
        <f>'EJEC NO IMPRIMIR'!O43/'EJEC REGULAR'!$D$1</f>
        <v>0</v>
      </c>
      <c r="P43" s="116">
        <f>'EJEC NO IMPRIMIR'!P43/'EJEC REGULAR'!$D$1</f>
        <v>0</v>
      </c>
      <c r="Q43" s="116">
        <f>'EJEC NO IMPRIMIR'!Q43/'EJEC REGULAR'!$D$1</f>
        <v>0</v>
      </c>
      <c r="R43" s="116">
        <f>'EJEC NO IMPRIMIR'!R43/'EJEC REGULAR'!$D$1</f>
        <v>0</v>
      </c>
      <c r="S43" s="116">
        <f>'EJEC NO IMPRIMIR'!S43/'EJEC REGULAR'!$D$1</f>
        <v>0</v>
      </c>
      <c r="T43" s="116">
        <f>'EJEC NO IMPRIMIR'!T43/'EJEC REGULAR'!$D$1</f>
        <v>0</v>
      </c>
      <c r="U43" s="116">
        <f>'EJEC NO IMPRIMIR'!U43/'EJEC REGULAR'!$D$1</f>
        <v>0</v>
      </c>
      <c r="V43" s="116">
        <f>'EJEC NO IMPRIMIR'!V43/'EJEC REGULAR'!$D$1</f>
        <v>0</v>
      </c>
      <c r="W43" s="116">
        <f>'EJEC NO IMPRIMIR'!W43/'EJEC REGULAR'!$D$1</f>
        <v>0</v>
      </c>
      <c r="X43" s="116">
        <f>'EJEC NO IMPRIMIR'!X43/'EJEC REGULAR'!$D$1</f>
        <v>0</v>
      </c>
      <c r="Y43" s="116">
        <f>'EJEC NO IMPRIMIR'!Y43/'EJEC REGULAR'!$D$1</f>
        <v>0</v>
      </c>
      <c r="Z43" s="116">
        <f>'EJEC NO IMPRIMIR'!Z43/'EJEC REGULAR'!$D$1</f>
        <v>0</v>
      </c>
      <c r="AA43" s="116">
        <f>'EJEC NO IMPRIMIR'!AA43/'EJEC REGULAR'!$D$1</f>
        <v>0</v>
      </c>
      <c r="AB43" s="116">
        <f>'EJEC NO IMPRIMIR'!AB43/'EJEC REGULAR'!$D$1</f>
        <v>0</v>
      </c>
      <c r="AC43" s="116">
        <f>'EJEC NO IMPRIMIR'!AC43/'EJEC REGULAR'!$D$1</f>
        <v>0</v>
      </c>
      <c r="AD43" s="116">
        <f>'EJEC NO IMPRIMIR'!AD43/'EJEC REGULAR'!$D$1</f>
        <v>0</v>
      </c>
      <c r="AE43" s="116">
        <f>'EJEC NO IMPRIMIR'!AE43/'EJEC REGULAR'!$D$1</f>
        <v>0</v>
      </c>
      <c r="AF43" s="116">
        <f>'EJEC NO IMPRIMIR'!AF43/'EJEC REGULAR'!$D$1</f>
        <v>0</v>
      </c>
      <c r="AG43" s="116">
        <f>'EJEC NO IMPRIMIR'!AG43/'EJEC REGULAR'!$D$1</f>
        <v>0</v>
      </c>
      <c r="AH43" s="133">
        <f>'EJEC NO IMPRIMIR'!AH43/'EJEC REGULAR'!$D$1</f>
        <v>0</v>
      </c>
      <c r="AI43" s="119"/>
      <c r="AJ43" s="118"/>
      <c r="AK43" s="119"/>
      <c r="AL43" s="119"/>
      <c r="AM43" s="119"/>
      <c r="AN43" s="119"/>
      <c r="AO43" s="119"/>
      <c r="AP43" s="119"/>
      <c r="AQ43" s="119"/>
      <c r="AR43" s="119"/>
      <c r="AS43" s="119"/>
      <c r="AX43" s="144"/>
      <c r="AY43" s="144"/>
    </row>
    <row r="44" spans="1:51" s="97" customFormat="1" ht="22.5" customHeight="1" x14ac:dyDescent="0.15">
      <c r="A44" s="113"/>
      <c r="B44" s="125" t="s">
        <v>39</v>
      </c>
      <c r="C44" s="99"/>
      <c r="D44" s="115" t="s">
        <v>93</v>
      </c>
      <c r="E44" s="99"/>
      <c r="F44" s="116">
        <f>'EJEC NO IMPRIMIR'!F44/'EJEC REGULAR'!$D$1</f>
        <v>0</v>
      </c>
      <c r="G44" s="116">
        <f>'EJEC NO IMPRIMIR'!G44/'EJEC REGULAR'!$D$1</f>
        <v>0</v>
      </c>
      <c r="H44" s="116">
        <f>'EJEC NO IMPRIMIR'!H44/'EJEC REGULAR'!$D$1</f>
        <v>0</v>
      </c>
      <c r="I44" s="116">
        <f>'EJEC NO IMPRIMIR'!I44/'EJEC REGULAR'!$D$1</f>
        <v>0</v>
      </c>
      <c r="J44" s="116">
        <f>'EJEC NO IMPRIMIR'!J44/'EJEC REGULAR'!$D$1</f>
        <v>0</v>
      </c>
      <c r="K44" s="116">
        <f>'EJEC NO IMPRIMIR'!K44/'EJEC REGULAR'!$D$1</f>
        <v>0</v>
      </c>
      <c r="L44" s="116">
        <f>'EJEC NO IMPRIMIR'!L44/'EJEC REGULAR'!$D$1</f>
        <v>0</v>
      </c>
      <c r="M44" s="116">
        <f>'EJEC NO IMPRIMIR'!M44/'EJEC REGULAR'!$D$1</f>
        <v>0</v>
      </c>
      <c r="N44" s="116">
        <f>'EJEC NO IMPRIMIR'!N44/'EJEC REGULAR'!$D$1</f>
        <v>0</v>
      </c>
      <c r="O44" s="116">
        <f>'EJEC NO IMPRIMIR'!O44/'EJEC REGULAR'!$D$1</f>
        <v>0</v>
      </c>
      <c r="P44" s="116">
        <f>'EJEC NO IMPRIMIR'!P44/'EJEC REGULAR'!$D$1</f>
        <v>0</v>
      </c>
      <c r="Q44" s="116">
        <f>'EJEC NO IMPRIMIR'!Q44/'EJEC REGULAR'!$D$1</f>
        <v>0</v>
      </c>
      <c r="R44" s="116">
        <f>'EJEC NO IMPRIMIR'!R44/'EJEC REGULAR'!$D$1</f>
        <v>0</v>
      </c>
      <c r="S44" s="116">
        <f>'EJEC NO IMPRIMIR'!S44/'EJEC REGULAR'!$D$1</f>
        <v>96256.38</v>
      </c>
      <c r="T44" s="116">
        <f>'EJEC NO IMPRIMIR'!T44/'EJEC REGULAR'!$D$1</f>
        <v>0</v>
      </c>
      <c r="U44" s="116">
        <f>'EJEC NO IMPRIMIR'!U44/'EJEC REGULAR'!$D$1</f>
        <v>0</v>
      </c>
      <c r="V44" s="116">
        <f>'EJEC NO IMPRIMIR'!V44/'EJEC REGULAR'!$D$1</f>
        <v>0</v>
      </c>
      <c r="W44" s="116">
        <f>'EJEC NO IMPRIMIR'!W44/'EJEC REGULAR'!$D$1</f>
        <v>0</v>
      </c>
      <c r="X44" s="116">
        <f>'EJEC NO IMPRIMIR'!X44/'EJEC REGULAR'!$D$1</f>
        <v>0</v>
      </c>
      <c r="Y44" s="116">
        <f>'EJEC NO IMPRIMIR'!Y44/'EJEC REGULAR'!$D$1</f>
        <v>0</v>
      </c>
      <c r="Z44" s="116">
        <f>'EJEC NO IMPRIMIR'!Z44/'EJEC REGULAR'!$D$1</f>
        <v>0</v>
      </c>
      <c r="AA44" s="116">
        <f>'EJEC NO IMPRIMIR'!AA44/'EJEC REGULAR'!$D$1</f>
        <v>0</v>
      </c>
      <c r="AB44" s="116">
        <f>'EJEC NO IMPRIMIR'!AB44/'EJEC REGULAR'!$D$1</f>
        <v>0</v>
      </c>
      <c r="AC44" s="116">
        <f>'EJEC NO IMPRIMIR'!AC44/'EJEC REGULAR'!$D$1</f>
        <v>0</v>
      </c>
      <c r="AD44" s="116">
        <f>'EJEC NO IMPRIMIR'!AD44/'EJEC REGULAR'!$D$1</f>
        <v>0</v>
      </c>
      <c r="AE44" s="116">
        <f>'EJEC NO IMPRIMIR'!AE44/'EJEC REGULAR'!$D$1</f>
        <v>0</v>
      </c>
      <c r="AF44" s="116">
        <f>'EJEC NO IMPRIMIR'!AF44/'EJEC REGULAR'!$D$1</f>
        <v>0</v>
      </c>
      <c r="AG44" s="116">
        <f>'EJEC NO IMPRIMIR'!AG44/'EJEC REGULAR'!$D$1</f>
        <v>96256.38</v>
      </c>
      <c r="AH44" s="133">
        <f>'EJEC NO IMPRIMIR'!AH44/'EJEC REGULAR'!$D$1</f>
        <v>96256.38</v>
      </c>
      <c r="AI44" s="119"/>
      <c r="AJ44" s="118"/>
      <c r="AK44" s="119"/>
      <c r="AL44" s="119"/>
      <c r="AM44" s="119"/>
      <c r="AN44" s="119"/>
      <c r="AO44" s="119"/>
      <c r="AP44" s="119"/>
      <c r="AQ44" s="119"/>
      <c r="AR44" s="119"/>
      <c r="AS44" s="119"/>
      <c r="AX44" s="144"/>
      <c r="AY44" s="144"/>
    </row>
    <row r="45" spans="1:51" s="97" customFormat="1" ht="22.5" customHeight="1" x14ac:dyDescent="0.15">
      <c r="A45" s="113"/>
      <c r="B45" s="125" t="s">
        <v>31</v>
      </c>
      <c r="C45" s="99"/>
      <c r="D45" s="115" t="s">
        <v>94</v>
      </c>
      <c r="E45" s="99"/>
      <c r="F45" s="116">
        <f>'EJEC NO IMPRIMIR'!F45/'EJEC REGULAR'!$D$1</f>
        <v>0</v>
      </c>
      <c r="G45" s="116">
        <f>'EJEC NO IMPRIMIR'!G45/'EJEC REGULAR'!$D$1</f>
        <v>0</v>
      </c>
      <c r="H45" s="116">
        <f>'EJEC NO IMPRIMIR'!H45/'EJEC REGULAR'!$D$1</f>
        <v>0</v>
      </c>
      <c r="I45" s="116">
        <f>'EJEC NO IMPRIMIR'!I45/'EJEC REGULAR'!$D$1</f>
        <v>0</v>
      </c>
      <c r="J45" s="116">
        <f>'EJEC NO IMPRIMIR'!J45/'EJEC REGULAR'!$D$1</f>
        <v>0</v>
      </c>
      <c r="K45" s="116">
        <f>'EJEC NO IMPRIMIR'!K45/'EJEC REGULAR'!$D$1</f>
        <v>0</v>
      </c>
      <c r="L45" s="116">
        <f>'EJEC NO IMPRIMIR'!L45/'EJEC REGULAR'!$D$1</f>
        <v>0</v>
      </c>
      <c r="M45" s="116">
        <f>'EJEC NO IMPRIMIR'!M45/'EJEC REGULAR'!$D$1</f>
        <v>0</v>
      </c>
      <c r="N45" s="116">
        <f>'EJEC NO IMPRIMIR'!N45/'EJEC REGULAR'!$D$1</f>
        <v>0</v>
      </c>
      <c r="O45" s="116">
        <f>'EJEC NO IMPRIMIR'!O45/'EJEC REGULAR'!$D$1</f>
        <v>0</v>
      </c>
      <c r="P45" s="116">
        <f>'EJEC NO IMPRIMIR'!P45/'EJEC REGULAR'!$D$1</f>
        <v>0</v>
      </c>
      <c r="Q45" s="116">
        <f>'EJEC NO IMPRIMIR'!Q45/'EJEC REGULAR'!$D$1</f>
        <v>0</v>
      </c>
      <c r="R45" s="116">
        <f>'EJEC NO IMPRIMIR'!R45/'EJEC REGULAR'!$D$1</f>
        <v>0</v>
      </c>
      <c r="S45" s="116">
        <f>'EJEC NO IMPRIMIR'!S45/'EJEC REGULAR'!$D$1</f>
        <v>0</v>
      </c>
      <c r="T45" s="116">
        <f>'EJEC NO IMPRIMIR'!T45/'EJEC REGULAR'!$D$1</f>
        <v>0</v>
      </c>
      <c r="U45" s="116">
        <f>'EJEC NO IMPRIMIR'!U45/'EJEC REGULAR'!$D$1</f>
        <v>0</v>
      </c>
      <c r="V45" s="116">
        <f>'EJEC NO IMPRIMIR'!V45/'EJEC REGULAR'!$D$1</f>
        <v>61.238</v>
      </c>
      <c r="W45" s="116">
        <f>'EJEC NO IMPRIMIR'!W45/'EJEC REGULAR'!$D$1</f>
        <v>0</v>
      </c>
      <c r="X45" s="116">
        <f>'EJEC NO IMPRIMIR'!X45/'EJEC REGULAR'!$D$1</f>
        <v>0</v>
      </c>
      <c r="Y45" s="116">
        <f>'EJEC NO IMPRIMIR'!Y45/'EJEC REGULAR'!$D$1</f>
        <v>0</v>
      </c>
      <c r="Z45" s="116">
        <f>'EJEC NO IMPRIMIR'!Z45/'EJEC REGULAR'!$D$1</f>
        <v>0</v>
      </c>
      <c r="AA45" s="116">
        <f>'EJEC NO IMPRIMIR'!AA45/'EJEC REGULAR'!$D$1</f>
        <v>0</v>
      </c>
      <c r="AB45" s="116">
        <f>'EJEC NO IMPRIMIR'!AB45/'EJEC REGULAR'!$D$1</f>
        <v>0</v>
      </c>
      <c r="AC45" s="116">
        <f>'EJEC NO IMPRIMIR'!AC45/'EJEC REGULAR'!$D$1</f>
        <v>0</v>
      </c>
      <c r="AD45" s="116">
        <f>'EJEC NO IMPRIMIR'!AD45/'EJEC REGULAR'!$D$1</f>
        <v>0</v>
      </c>
      <c r="AE45" s="116">
        <f>'EJEC NO IMPRIMIR'!AE45/'EJEC REGULAR'!$D$1</f>
        <v>0</v>
      </c>
      <c r="AF45" s="116">
        <f>'EJEC NO IMPRIMIR'!AF45/'EJEC REGULAR'!$D$1</f>
        <v>0</v>
      </c>
      <c r="AG45" s="116">
        <f>'EJEC NO IMPRIMIR'!AG45/'EJEC REGULAR'!$D$1</f>
        <v>61.238</v>
      </c>
      <c r="AH45" s="133">
        <f>'EJEC NO IMPRIMIR'!AH45/'EJEC REGULAR'!$D$1</f>
        <v>61.238</v>
      </c>
      <c r="AI45" s="119"/>
      <c r="AJ45" s="118"/>
      <c r="AK45" s="119"/>
      <c r="AL45" s="119"/>
      <c r="AM45" s="119"/>
      <c r="AN45" s="119"/>
      <c r="AO45" s="119"/>
      <c r="AP45" s="119"/>
      <c r="AQ45" s="119"/>
      <c r="AR45" s="119"/>
      <c r="AS45" s="119"/>
      <c r="AX45" s="144"/>
      <c r="AY45" s="144"/>
    </row>
    <row r="46" spans="1:51" s="97" customFormat="1" ht="48" customHeight="1" x14ac:dyDescent="0.15">
      <c r="A46" s="113"/>
      <c r="B46" s="125" t="s">
        <v>23</v>
      </c>
      <c r="C46" s="99"/>
      <c r="D46" s="115" t="s">
        <v>121</v>
      </c>
      <c r="E46" s="99"/>
      <c r="F46" s="116">
        <f>'EJEC NO IMPRIMIR'!F46/'EJEC REGULAR'!$D$1</f>
        <v>0</v>
      </c>
      <c r="G46" s="116">
        <f>'EJEC NO IMPRIMIR'!G46/'EJEC REGULAR'!$D$1</f>
        <v>0</v>
      </c>
      <c r="H46" s="116">
        <f>'EJEC NO IMPRIMIR'!H46/'EJEC REGULAR'!$D$1</f>
        <v>0</v>
      </c>
      <c r="I46" s="116">
        <f>'EJEC NO IMPRIMIR'!I46/'EJEC REGULAR'!$D$1</f>
        <v>0</v>
      </c>
      <c r="J46" s="116">
        <f>'EJEC NO IMPRIMIR'!J46/'EJEC REGULAR'!$D$1</f>
        <v>0</v>
      </c>
      <c r="K46" s="116">
        <f>'EJEC NO IMPRIMIR'!K46/'EJEC REGULAR'!$D$1</f>
        <v>0</v>
      </c>
      <c r="L46" s="116">
        <f>'EJEC NO IMPRIMIR'!L46/'EJEC REGULAR'!$D$1</f>
        <v>0</v>
      </c>
      <c r="M46" s="116">
        <f>'EJEC NO IMPRIMIR'!M46/'EJEC REGULAR'!$D$1</f>
        <v>0</v>
      </c>
      <c r="N46" s="116">
        <f>'EJEC NO IMPRIMIR'!N46/'EJEC REGULAR'!$D$1</f>
        <v>0</v>
      </c>
      <c r="O46" s="116">
        <f>'EJEC NO IMPRIMIR'!O46/'EJEC REGULAR'!$D$1</f>
        <v>0</v>
      </c>
      <c r="P46" s="116">
        <f>'EJEC NO IMPRIMIR'!P46/'EJEC REGULAR'!$D$1</f>
        <v>0</v>
      </c>
      <c r="Q46" s="116">
        <f>'EJEC NO IMPRIMIR'!Q46/'EJEC REGULAR'!$D$1</f>
        <v>0</v>
      </c>
      <c r="R46" s="116">
        <f>'EJEC NO IMPRIMIR'!R46/'EJEC REGULAR'!$D$1</f>
        <v>0</v>
      </c>
      <c r="S46" s="116">
        <f>'EJEC NO IMPRIMIR'!S46/'EJEC REGULAR'!$D$1</f>
        <v>84532.248000000007</v>
      </c>
      <c r="T46" s="116">
        <f>'EJEC NO IMPRIMIR'!T46/'EJEC REGULAR'!$D$1</f>
        <v>0</v>
      </c>
      <c r="U46" s="116">
        <f>'EJEC NO IMPRIMIR'!U46/'EJEC REGULAR'!$D$1</f>
        <v>0</v>
      </c>
      <c r="V46" s="116">
        <f>'EJEC NO IMPRIMIR'!V46/'EJEC REGULAR'!$D$1</f>
        <v>0</v>
      </c>
      <c r="W46" s="116">
        <f>'EJEC NO IMPRIMIR'!W46/'EJEC REGULAR'!$D$1</f>
        <v>0</v>
      </c>
      <c r="X46" s="116">
        <f>'EJEC NO IMPRIMIR'!X46/'EJEC REGULAR'!$D$1</f>
        <v>0</v>
      </c>
      <c r="Y46" s="116">
        <f>'EJEC NO IMPRIMIR'!Y46/'EJEC REGULAR'!$D$1</f>
        <v>0</v>
      </c>
      <c r="Z46" s="116">
        <f>'EJEC NO IMPRIMIR'!Z46/'EJEC REGULAR'!$D$1</f>
        <v>0</v>
      </c>
      <c r="AA46" s="116">
        <f>'EJEC NO IMPRIMIR'!AA46/'EJEC REGULAR'!$D$1</f>
        <v>0</v>
      </c>
      <c r="AB46" s="116">
        <f>'EJEC NO IMPRIMIR'!AB46/'EJEC REGULAR'!$D$1</f>
        <v>0</v>
      </c>
      <c r="AC46" s="116">
        <f>'EJEC NO IMPRIMIR'!AC46/'EJEC REGULAR'!$D$1</f>
        <v>0</v>
      </c>
      <c r="AD46" s="116">
        <f>'EJEC NO IMPRIMIR'!AD46/'EJEC REGULAR'!$D$1</f>
        <v>0</v>
      </c>
      <c r="AE46" s="116">
        <f>'EJEC NO IMPRIMIR'!AE46/'EJEC REGULAR'!$D$1</f>
        <v>0</v>
      </c>
      <c r="AF46" s="116">
        <f>'EJEC NO IMPRIMIR'!AF46/'EJEC REGULAR'!$D$1</f>
        <v>0</v>
      </c>
      <c r="AG46" s="116">
        <f>'EJEC NO IMPRIMIR'!AG46/'EJEC REGULAR'!$D$1</f>
        <v>84532.248000000007</v>
      </c>
      <c r="AH46" s="133">
        <f>'EJEC NO IMPRIMIR'!AH46/'EJEC REGULAR'!$D$1</f>
        <v>84532.248000000007</v>
      </c>
      <c r="AI46" s="119"/>
      <c r="AJ46" s="118"/>
      <c r="AK46" s="119"/>
      <c r="AL46" s="119"/>
      <c r="AM46" s="119"/>
      <c r="AN46" s="119"/>
      <c r="AO46" s="119"/>
      <c r="AP46" s="119"/>
      <c r="AQ46" s="119"/>
      <c r="AR46" s="119"/>
      <c r="AS46" s="119"/>
      <c r="AX46" s="144"/>
      <c r="AY46" s="144"/>
    </row>
    <row r="47" spans="1:51" s="97" customFormat="1" ht="22.5" customHeight="1" x14ac:dyDescent="0.15">
      <c r="A47" s="113"/>
      <c r="B47" s="125" t="s">
        <v>25</v>
      </c>
      <c r="C47" s="99"/>
      <c r="D47" s="115" t="s">
        <v>140</v>
      </c>
      <c r="E47" s="99"/>
      <c r="F47" s="116">
        <f>'EJEC NO IMPRIMIR'!F47/'EJEC REGULAR'!$D$1</f>
        <v>0</v>
      </c>
      <c r="G47" s="116">
        <f>'EJEC NO IMPRIMIR'!G47/'EJEC REGULAR'!$D$1</f>
        <v>0</v>
      </c>
      <c r="H47" s="116">
        <f>'EJEC NO IMPRIMIR'!H47/'EJEC REGULAR'!$D$1</f>
        <v>0</v>
      </c>
      <c r="I47" s="116">
        <f>'EJEC NO IMPRIMIR'!I47/'EJEC REGULAR'!$D$1</f>
        <v>0</v>
      </c>
      <c r="J47" s="116">
        <f>'EJEC NO IMPRIMIR'!J47/'EJEC REGULAR'!$D$1</f>
        <v>0</v>
      </c>
      <c r="K47" s="116">
        <f>'EJEC NO IMPRIMIR'!K47/'EJEC REGULAR'!$D$1</f>
        <v>0</v>
      </c>
      <c r="L47" s="116">
        <f>'EJEC NO IMPRIMIR'!L47/'EJEC REGULAR'!$D$1</f>
        <v>0</v>
      </c>
      <c r="M47" s="116">
        <f>'EJEC NO IMPRIMIR'!M47/'EJEC REGULAR'!$D$1</f>
        <v>0</v>
      </c>
      <c r="N47" s="116">
        <f>'EJEC NO IMPRIMIR'!N47/'EJEC REGULAR'!$D$1</f>
        <v>0</v>
      </c>
      <c r="O47" s="116">
        <f>'EJEC NO IMPRIMIR'!O47/'EJEC REGULAR'!$D$1</f>
        <v>0</v>
      </c>
      <c r="P47" s="116">
        <f>'EJEC NO IMPRIMIR'!P47/'EJEC REGULAR'!$D$1</f>
        <v>0</v>
      </c>
      <c r="Q47" s="116">
        <f>'EJEC NO IMPRIMIR'!Q47/'EJEC REGULAR'!$D$1</f>
        <v>0</v>
      </c>
      <c r="R47" s="116">
        <f>'EJEC NO IMPRIMIR'!R47/'EJEC REGULAR'!$D$1</f>
        <v>0</v>
      </c>
      <c r="S47" s="116">
        <f>'EJEC NO IMPRIMIR'!S47/'EJEC REGULAR'!$D$1</f>
        <v>0</v>
      </c>
      <c r="T47" s="116">
        <f>'EJEC NO IMPRIMIR'!T47/'EJEC REGULAR'!$D$1</f>
        <v>0</v>
      </c>
      <c r="U47" s="116">
        <f>'EJEC NO IMPRIMIR'!U47/'EJEC REGULAR'!$D$1</f>
        <v>0</v>
      </c>
      <c r="V47" s="116">
        <f>'EJEC NO IMPRIMIR'!V47/'EJEC REGULAR'!$D$1</f>
        <v>31832.5</v>
      </c>
      <c r="W47" s="116">
        <f>'EJEC NO IMPRIMIR'!W47/'EJEC REGULAR'!$D$1</f>
        <v>0</v>
      </c>
      <c r="X47" s="116">
        <f>'EJEC NO IMPRIMIR'!X47/'EJEC REGULAR'!$D$1</f>
        <v>0</v>
      </c>
      <c r="Y47" s="116">
        <f>'EJEC NO IMPRIMIR'!Y47/'EJEC REGULAR'!$D$1</f>
        <v>0</v>
      </c>
      <c r="Z47" s="116">
        <f>'EJEC NO IMPRIMIR'!Z47/'EJEC REGULAR'!$D$1</f>
        <v>0</v>
      </c>
      <c r="AA47" s="116">
        <f>'EJEC NO IMPRIMIR'!AA47/'EJEC REGULAR'!$D$1</f>
        <v>0</v>
      </c>
      <c r="AB47" s="116">
        <f>'EJEC NO IMPRIMIR'!AB47/'EJEC REGULAR'!$D$1</f>
        <v>0</v>
      </c>
      <c r="AC47" s="116">
        <f>'EJEC NO IMPRIMIR'!AC47/'EJEC REGULAR'!$D$1</f>
        <v>0</v>
      </c>
      <c r="AD47" s="116">
        <f>'EJEC NO IMPRIMIR'!AD47/'EJEC REGULAR'!$D$1</f>
        <v>0</v>
      </c>
      <c r="AE47" s="116">
        <f>'EJEC NO IMPRIMIR'!AE47/'EJEC REGULAR'!$D$1</f>
        <v>0</v>
      </c>
      <c r="AF47" s="116">
        <f>'EJEC NO IMPRIMIR'!AF47/'EJEC REGULAR'!$D$1</f>
        <v>0</v>
      </c>
      <c r="AG47" s="116">
        <f>'EJEC NO IMPRIMIR'!AG47/'EJEC REGULAR'!$D$1</f>
        <v>31832.5</v>
      </c>
      <c r="AH47" s="133">
        <f>'EJEC NO IMPRIMIR'!AH47/'EJEC REGULAR'!$D$1</f>
        <v>31832.5</v>
      </c>
      <c r="AI47" s="119"/>
      <c r="AJ47" s="118"/>
      <c r="AK47" s="119"/>
      <c r="AL47" s="119"/>
      <c r="AM47" s="119"/>
      <c r="AN47" s="119"/>
      <c r="AO47" s="119"/>
      <c r="AP47" s="119"/>
      <c r="AQ47" s="119"/>
      <c r="AR47" s="119"/>
      <c r="AS47" s="119"/>
      <c r="AX47" s="144"/>
      <c r="AY47" s="144"/>
    </row>
    <row r="48" spans="1:51" s="97" customFormat="1" ht="22.5" customHeight="1" x14ac:dyDescent="0.15">
      <c r="A48" s="113"/>
      <c r="B48" s="114" t="s">
        <v>13</v>
      </c>
      <c r="C48" s="99"/>
      <c r="D48" s="115" t="s">
        <v>30</v>
      </c>
      <c r="E48" s="99"/>
      <c r="F48" s="116">
        <f>'EJEC NO IMPRIMIR'!F48/'EJEC REGULAR'!$D$1</f>
        <v>191501.66500000001</v>
      </c>
      <c r="G48" s="116">
        <f>'EJEC NO IMPRIMIR'!G48/'EJEC REGULAR'!$D$1</f>
        <v>151500.78899999999</v>
      </c>
      <c r="H48" s="116">
        <f>'EJEC NO IMPRIMIR'!H48/'EJEC REGULAR'!$D$1</f>
        <v>0</v>
      </c>
      <c r="I48" s="116">
        <f>'EJEC NO IMPRIMIR'!I48/'EJEC REGULAR'!$D$1</f>
        <v>227967.06599999999</v>
      </c>
      <c r="J48" s="116">
        <f>'EJEC NO IMPRIMIR'!J48/'EJEC REGULAR'!$D$1</f>
        <v>0</v>
      </c>
      <c r="K48" s="116">
        <f>'EJEC NO IMPRIMIR'!K48/'EJEC REGULAR'!$D$1</f>
        <v>1114850.2180000001</v>
      </c>
      <c r="L48" s="116">
        <f>'EJEC NO IMPRIMIR'!L48/'EJEC REGULAR'!$D$1</f>
        <v>26696.780999999999</v>
      </c>
      <c r="M48" s="116">
        <f>'EJEC NO IMPRIMIR'!M48/'EJEC REGULAR'!$D$1</f>
        <v>86805.335000000006</v>
      </c>
      <c r="N48" s="116">
        <f>'EJEC NO IMPRIMIR'!N48/'EJEC REGULAR'!$D$1</f>
        <v>0</v>
      </c>
      <c r="O48" s="116">
        <f>'EJEC NO IMPRIMIR'!O48/'EJEC REGULAR'!$D$1</f>
        <v>69792.607999999993</v>
      </c>
      <c r="P48" s="116">
        <f>'EJEC NO IMPRIMIR'!P48/'EJEC REGULAR'!$D$1</f>
        <v>0</v>
      </c>
      <c r="Q48" s="116">
        <f>'EJEC NO IMPRIMIR'!Q48/'EJEC REGULAR'!$D$1</f>
        <v>115341</v>
      </c>
      <c r="R48" s="116">
        <f>'EJEC NO IMPRIMIR'!R48/'EJEC REGULAR'!$D$1</f>
        <v>0</v>
      </c>
      <c r="S48" s="116">
        <f>'EJEC NO IMPRIMIR'!S48/'EJEC REGULAR'!$D$1</f>
        <v>60944.135000000002</v>
      </c>
      <c r="T48" s="116">
        <f>'EJEC NO IMPRIMIR'!T48/'EJEC REGULAR'!$D$1</f>
        <v>80012.262000000002</v>
      </c>
      <c r="U48" s="116">
        <f>'EJEC NO IMPRIMIR'!U48/'EJEC REGULAR'!$D$1</f>
        <v>48006.892999999996</v>
      </c>
      <c r="V48" s="116">
        <f>'EJEC NO IMPRIMIR'!V48/'EJEC REGULAR'!$D$1</f>
        <v>169161.54</v>
      </c>
      <c r="W48" s="116">
        <f>'EJEC NO IMPRIMIR'!W48/'EJEC REGULAR'!$D$1</f>
        <v>114347.261</v>
      </c>
      <c r="X48" s="116">
        <f>'EJEC NO IMPRIMIR'!X48/'EJEC REGULAR'!$D$1</f>
        <v>0</v>
      </c>
      <c r="Y48" s="116">
        <f>'EJEC NO IMPRIMIR'!Y48/'EJEC REGULAR'!$D$1</f>
        <v>143188.652</v>
      </c>
      <c r="Z48" s="116">
        <f>'EJEC NO IMPRIMIR'!Z48/'EJEC REGULAR'!$D$1</f>
        <v>187649.92600000001</v>
      </c>
      <c r="AA48" s="116">
        <f>'EJEC NO IMPRIMIR'!AA48/'EJEC REGULAR'!$D$1</f>
        <v>0</v>
      </c>
      <c r="AB48" s="116">
        <f>'EJEC NO IMPRIMIR'!AB48/'EJEC REGULAR'!$D$1</f>
        <v>7511.759</v>
      </c>
      <c r="AC48" s="116">
        <f>'EJEC NO IMPRIMIR'!AC48/'EJEC REGULAR'!$D$1</f>
        <v>2257.2559999999999</v>
      </c>
      <c r="AD48" s="116">
        <f>'EJEC NO IMPRIMIR'!AD48/'EJEC REGULAR'!$D$1</f>
        <v>3119</v>
      </c>
      <c r="AE48" s="116">
        <f>'EJEC NO IMPRIMIR'!AE48/'EJEC REGULAR'!$D$1</f>
        <v>0</v>
      </c>
      <c r="AF48" s="116">
        <f>'EJEC NO IMPRIMIR'!AF48/'EJEC REGULAR'!$D$1</f>
        <v>0</v>
      </c>
      <c r="AG48" s="116">
        <f>'EJEC NO IMPRIMIR'!AG48/'EJEC REGULAR'!$D$1</f>
        <v>2800654.1460000002</v>
      </c>
      <c r="AH48" s="133">
        <f>'EJEC NO IMPRIMIR'!AH48/'EJEC REGULAR'!$D$1</f>
        <v>2800654.1460000002</v>
      </c>
      <c r="AI48" s="119"/>
      <c r="AJ48" s="129">
        <f t="shared" si="4"/>
        <v>2797535.1460000002</v>
      </c>
      <c r="AK48" s="119"/>
      <c r="AL48" s="119"/>
      <c r="AM48" s="119">
        <f t="shared" si="1"/>
        <v>2797535.1460000002</v>
      </c>
      <c r="AN48" s="119"/>
      <c r="AO48" s="119"/>
      <c r="AQ48" s="119">
        <f t="shared" si="2"/>
        <v>0</v>
      </c>
      <c r="AR48" s="119">
        <f t="shared" si="17"/>
        <v>2797535.1460000002</v>
      </c>
      <c r="AS48" s="119"/>
      <c r="AX48" s="144"/>
      <c r="AY48" s="144"/>
    </row>
    <row r="49" spans="1:51" s="97" customFormat="1" ht="22.5" customHeight="1" x14ac:dyDescent="0.15">
      <c r="A49" s="113"/>
      <c r="B49" s="114" t="s">
        <v>63</v>
      </c>
      <c r="C49" s="99"/>
      <c r="D49" s="115" t="s">
        <v>55</v>
      </c>
      <c r="E49" s="99"/>
      <c r="F49" s="116">
        <f>'EJEC NO IMPRIMIR'!F49/'EJEC REGULAR'!$D$1</f>
        <v>0</v>
      </c>
      <c r="G49" s="116">
        <f>'EJEC NO IMPRIMIR'!G49/'EJEC REGULAR'!$D$1</f>
        <v>0</v>
      </c>
      <c r="H49" s="116">
        <f>'EJEC NO IMPRIMIR'!H49/'EJEC REGULAR'!$D$1</f>
        <v>0</v>
      </c>
      <c r="I49" s="116">
        <f>'EJEC NO IMPRIMIR'!I49/'EJEC REGULAR'!$D$1</f>
        <v>56459.881999999998</v>
      </c>
      <c r="J49" s="116">
        <f>'EJEC NO IMPRIMIR'!J49/'EJEC REGULAR'!$D$1</f>
        <v>0</v>
      </c>
      <c r="K49" s="116">
        <f>'EJEC NO IMPRIMIR'!K49/'EJEC REGULAR'!$D$1</f>
        <v>439016.94699999999</v>
      </c>
      <c r="L49" s="116">
        <f>'EJEC NO IMPRIMIR'!L49/'EJEC REGULAR'!$D$1</f>
        <v>0</v>
      </c>
      <c r="M49" s="116">
        <f>'EJEC NO IMPRIMIR'!M49/'EJEC REGULAR'!$D$1</f>
        <v>4530.2640000000001</v>
      </c>
      <c r="N49" s="116">
        <f>'EJEC NO IMPRIMIR'!N49/'EJEC REGULAR'!$D$1</f>
        <v>0</v>
      </c>
      <c r="O49" s="116">
        <f>'EJEC NO IMPRIMIR'!O49/'EJEC REGULAR'!$D$1</f>
        <v>0</v>
      </c>
      <c r="P49" s="116">
        <f>'EJEC NO IMPRIMIR'!P49/'EJEC REGULAR'!$D$1</f>
        <v>0</v>
      </c>
      <c r="Q49" s="116">
        <f>'EJEC NO IMPRIMIR'!Q49/'EJEC REGULAR'!$D$1</f>
        <v>0</v>
      </c>
      <c r="R49" s="116">
        <f>'EJEC NO IMPRIMIR'!R49/'EJEC REGULAR'!$D$1</f>
        <v>0</v>
      </c>
      <c r="S49" s="116">
        <f>'EJEC NO IMPRIMIR'!S49/'EJEC REGULAR'!$D$1</f>
        <v>0</v>
      </c>
      <c r="T49" s="116">
        <f>'EJEC NO IMPRIMIR'!T49/'EJEC REGULAR'!$D$1</f>
        <v>0</v>
      </c>
      <c r="U49" s="116">
        <f>'EJEC NO IMPRIMIR'!U49/'EJEC REGULAR'!$D$1</f>
        <v>0</v>
      </c>
      <c r="V49" s="116">
        <f>'EJEC NO IMPRIMIR'!V49/'EJEC REGULAR'!$D$1</f>
        <v>27411.114000000001</v>
      </c>
      <c r="W49" s="116">
        <f>'EJEC NO IMPRIMIR'!W49/'EJEC REGULAR'!$D$1</f>
        <v>0</v>
      </c>
      <c r="X49" s="116">
        <f>'EJEC NO IMPRIMIR'!X49/'EJEC REGULAR'!$D$1</f>
        <v>0</v>
      </c>
      <c r="Y49" s="116">
        <f>'EJEC NO IMPRIMIR'!Y49/'EJEC REGULAR'!$D$1</f>
        <v>857466.28300000005</v>
      </c>
      <c r="Z49" s="116">
        <f>'EJEC NO IMPRIMIR'!Z49/'EJEC REGULAR'!$D$1</f>
        <v>0</v>
      </c>
      <c r="AA49" s="116">
        <f>'EJEC NO IMPRIMIR'!AA49/'EJEC REGULAR'!$D$1</f>
        <v>0</v>
      </c>
      <c r="AB49" s="116">
        <f>'EJEC NO IMPRIMIR'!AB49/'EJEC REGULAR'!$D$1</f>
        <v>0</v>
      </c>
      <c r="AC49" s="116">
        <f>'EJEC NO IMPRIMIR'!AC49/'EJEC REGULAR'!$D$1</f>
        <v>0</v>
      </c>
      <c r="AD49" s="116">
        <f>'EJEC NO IMPRIMIR'!AD49/'EJEC REGULAR'!$D$1</f>
        <v>0</v>
      </c>
      <c r="AE49" s="116">
        <f>'EJEC NO IMPRIMIR'!AE49/'EJEC REGULAR'!$D$1</f>
        <v>0</v>
      </c>
      <c r="AF49" s="116">
        <f>'EJEC NO IMPRIMIR'!AF49/'EJEC REGULAR'!$D$1</f>
        <v>0</v>
      </c>
      <c r="AG49" s="116">
        <f>'EJEC NO IMPRIMIR'!AG49/'EJEC REGULAR'!$D$1</f>
        <v>1384884.49</v>
      </c>
      <c r="AH49" s="133">
        <f>'EJEC NO IMPRIMIR'!AH49/'EJEC REGULAR'!$D$1</f>
        <v>1384884.49</v>
      </c>
      <c r="AI49" s="119"/>
      <c r="AJ49" s="129">
        <f t="shared" si="4"/>
        <v>1384884.49</v>
      </c>
      <c r="AK49" s="119"/>
      <c r="AL49" s="119" t="e">
        <f>+#REF!</f>
        <v>#REF!</v>
      </c>
      <c r="AM49" s="119" t="e">
        <f t="shared" si="1"/>
        <v>#REF!</v>
      </c>
      <c r="AN49" s="119"/>
      <c r="AO49" s="119"/>
      <c r="AP49" s="119">
        <v>1766087846</v>
      </c>
      <c r="AQ49" s="119">
        <f t="shared" si="2"/>
        <v>1766087.8459999999</v>
      </c>
      <c r="AR49" s="119" t="e">
        <f t="shared" si="17"/>
        <v>#REF!</v>
      </c>
      <c r="AS49" s="119"/>
      <c r="AX49" s="144"/>
      <c r="AY49" s="144"/>
    </row>
    <row r="50" spans="1:51" s="97" customFormat="1" ht="41.25" customHeight="1" x14ac:dyDescent="0.15">
      <c r="A50" s="113"/>
      <c r="B50" s="114" t="s">
        <v>64</v>
      </c>
      <c r="C50" s="99"/>
      <c r="D50" s="152" t="s">
        <v>56</v>
      </c>
      <c r="E50" s="99"/>
      <c r="F50" s="123">
        <f>'EJEC NO IMPRIMIR'!F50/'EJEC REGULAR'!$D$1</f>
        <v>312520.43</v>
      </c>
      <c r="G50" s="123">
        <f>'EJEC NO IMPRIMIR'!G50/'EJEC REGULAR'!$D$1</f>
        <v>68552.923999999999</v>
      </c>
      <c r="H50" s="123">
        <f>'EJEC NO IMPRIMIR'!H50/'EJEC REGULAR'!$D$1</f>
        <v>0</v>
      </c>
      <c r="I50" s="123">
        <f>'EJEC NO IMPRIMIR'!I50/'EJEC REGULAR'!$D$1</f>
        <v>1507.691</v>
      </c>
      <c r="J50" s="123">
        <f>'EJEC NO IMPRIMIR'!J50/'EJEC REGULAR'!$D$1</f>
        <v>0</v>
      </c>
      <c r="K50" s="123">
        <f>'EJEC NO IMPRIMIR'!K50/'EJEC REGULAR'!$D$1</f>
        <v>1547</v>
      </c>
      <c r="L50" s="123">
        <f>'EJEC NO IMPRIMIR'!L50/'EJEC REGULAR'!$D$1</f>
        <v>0</v>
      </c>
      <c r="M50" s="123">
        <f>'EJEC NO IMPRIMIR'!M50/'EJEC REGULAR'!$D$1</f>
        <v>3887.0740000000001</v>
      </c>
      <c r="N50" s="123">
        <f>'EJEC NO IMPRIMIR'!N50/'EJEC REGULAR'!$D$1</f>
        <v>0</v>
      </c>
      <c r="O50" s="123">
        <f>'EJEC NO IMPRIMIR'!O50/'EJEC REGULAR'!$D$1</f>
        <v>91087.077999999994</v>
      </c>
      <c r="P50" s="123">
        <f>'EJEC NO IMPRIMIR'!P50/'EJEC REGULAR'!$D$1</f>
        <v>453937.47600000002</v>
      </c>
      <c r="Q50" s="123">
        <f>'EJEC NO IMPRIMIR'!Q50/'EJEC REGULAR'!$D$1</f>
        <v>0</v>
      </c>
      <c r="R50" s="123">
        <f>'EJEC NO IMPRIMIR'!R50/'EJEC REGULAR'!$D$1</f>
        <v>83.4</v>
      </c>
      <c r="S50" s="123">
        <f>'EJEC NO IMPRIMIR'!S50/'EJEC REGULAR'!$D$1</f>
        <v>40745.186000000002</v>
      </c>
      <c r="T50" s="123">
        <f>'EJEC NO IMPRIMIR'!T50/'EJEC REGULAR'!$D$1</f>
        <v>0</v>
      </c>
      <c r="U50" s="123">
        <f>'EJEC NO IMPRIMIR'!U50/'EJEC REGULAR'!$D$1</f>
        <v>15128.995000000001</v>
      </c>
      <c r="V50" s="123">
        <f>'EJEC NO IMPRIMIR'!V50/'EJEC REGULAR'!$D$1</f>
        <v>13238.527</v>
      </c>
      <c r="W50" s="123">
        <f>'EJEC NO IMPRIMIR'!W50/'EJEC REGULAR'!$D$1</f>
        <v>41085.684000000001</v>
      </c>
      <c r="X50" s="123">
        <f>'EJEC NO IMPRIMIR'!X50/'EJEC REGULAR'!$D$1</f>
        <v>0</v>
      </c>
      <c r="Y50" s="123">
        <f>'EJEC NO IMPRIMIR'!Y50/'EJEC REGULAR'!$D$1</f>
        <v>27077.088</v>
      </c>
      <c r="Z50" s="123">
        <f>'EJEC NO IMPRIMIR'!Z50/'EJEC REGULAR'!$D$1</f>
        <v>41338.008000000002</v>
      </c>
      <c r="AA50" s="123">
        <f>'EJEC NO IMPRIMIR'!AA50/'EJEC REGULAR'!$D$1</f>
        <v>1055.0899999999999</v>
      </c>
      <c r="AB50" s="123">
        <f>'EJEC NO IMPRIMIR'!AB50/'EJEC REGULAR'!$D$1</f>
        <v>0</v>
      </c>
      <c r="AC50" s="123">
        <f>'EJEC NO IMPRIMIR'!AC50/'EJEC REGULAR'!$D$1</f>
        <v>0</v>
      </c>
      <c r="AD50" s="123">
        <f>'EJEC NO IMPRIMIR'!AD50/'EJEC REGULAR'!$D$1</f>
        <v>0</v>
      </c>
      <c r="AE50" s="123">
        <f>'EJEC NO IMPRIMIR'!AE50/'EJEC REGULAR'!$D$1</f>
        <v>5632</v>
      </c>
      <c r="AF50" s="123">
        <f>'EJEC NO IMPRIMIR'!AF50/'EJEC REGULAR'!$D$1</f>
        <v>0</v>
      </c>
      <c r="AG50" s="123">
        <f>'EJEC NO IMPRIMIR'!AG50/'EJEC REGULAR'!$D$1</f>
        <v>1118423.6510000001</v>
      </c>
      <c r="AH50" s="124">
        <f>'EJEC NO IMPRIMIR'!AH50/'EJEC REGULAR'!$D$1</f>
        <v>1118423.6510000001</v>
      </c>
      <c r="AI50" s="119"/>
      <c r="AJ50" s="129">
        <f t="shared" si="4"/>
        <v>1112791.6510000001</v>
      </c>
      <c r="AK50" s="119"/>
      <c r="AL50" s="118" t="e">
        <f>SUM(AL51:AL59)</f>
        <v>#REF!</v>
      </c>
      <c r="AM50" s="119" t="e">
        <f t="shared" si="1"/>
        <v>#REF!</v>
      </c>
      <c r="AN50" s="119"/>
      <c r="AO50" s="119"/>
      <c r="AP50" s="119">
        <v>2967276760</v>
      </c>
      <c r="AQ50" s="119">
        <f t="shared" si="2"/>
        <v>2967276.76</v>
      </c>
      <c r="AR50" s="119" t="e">
        <f t="shared" si="17"/>
        <v>#REF!</v>
      </c>
      <c r="AS50" s="119"/>
      <c r="AX50" s="144"/>
      <c r="AY50" s="144"/>
    </row>
    <row r="51" spans="1:51" s="97" customFormat="1" ht="22.5" customHeight="1" x14ac:dyDescent="0.15">
      <c r="A51" s="113"/>
      <c r="B51" s="136" t="s">
        <v>20</v>
      </c>
      <c r="C51" s="137"/>
      <c r="D51" s="138" t="s">
        <v>38</v>
      </c>
      <c r="E51" s="99"/>
      <c r="F51" s="139">
        <f>'EJEC NO IMPRIMIR'!F51/'EJEC REGULAR'!$D$1</f>
        <v>0</v>
      </c>
      <c r="G51" s="139">
        <f>'EJEC NO IMPRIMIR'!G51/'EJEC REGULAR'!$D$1</f>
        <v>0</v>
      </c>
      <c r="H51" s="139">
        <f>'EJEC NO IMPRIMIR'!H51/'EJEC REGULAR'!$D$1</f>
        <v>0</v>
      </c>
      <c r="I51" s="139">
        <f>'EJEC NO IMPRIMIR'!I51/'EJEC REGULAR'!$D$1</f>
        <v>0</v>
      </c>
      <c r="J51" s="139">
        <f>'EJEC NO IMPRIMIR'!J51/'EJEC REGULAR'!$D$1</f>
        <v>0</v>
      </c>
      <c r="K51" s="139">
        <f>'EJEC NO IMPRIMIR'!K51/'EJEC REGULAR'!$D$1</f>
        <v>0</v>
      </c>
      <c r="L51" s="139">
        <f>'EJEC NO IMPRIMIR'!L51/'EJEC REGULAR'!$D$1</f>
        <v>0</v>
      </c>
      <c r="M51" s="139">
        <f>'EJEC NO IMPRIMIR'!M51/'EJEC REGULAR'!$D$1</f>
        <v>0</v>
      </c>
      <c r="N51" s="139">
        <f>'EJEC NO IMPRIMIR'!N51/'EJEC REGULAR'!$D$1</f>
        <v>0</v>
      </c>
      <c r="O51" s="139">
        <f>'EJEC NO IMPRIMIR'!O51/'EJEC REGULAR'!$D$1</f>
        <v>0</v>
      </c>
      <c r="P51" s="139">
        <f>'EJEC NO IMPRIMIR'!P51/'EJEC REGULAR'!$D$1</f>
        <v>0</v>
      </c>
      <c r="Q51" s="139">
        <f>'EJEC NO IMPRIMIR'!Q51/'EJEC REGULAR'!$D$1</f>
        <v>0</v>
      </c>
      <c r="R51" s="139">
        <f>'EJEC NO IMPRIMIR'!R51/'EJEC REGULAR'!$D$1</f>
        <v>0</v>
      </c>
      <c r="S51" s="139">
        <f>'EJEC NO IMPRIMIR'!S51/'EJEC REGULAR'!$D$1</f>
        <v>0</v>
      </c>
      <c r="T51" s="139">
        <f>'EJEC NO IMPRIMIR'!T51/'EJEC REGULAR'!$D$1</f>
        <v>0</v>
      </c>
      <c r="U51" s="139">
        <f>'EJEC NO IMPRIMIR'!U51/'EJEC REGULAR'!$D$1</f>
        <v>0</v>
      </c>
      <c r="V51" s="139">
        <f>'EJEC NO IMPRIMIR'!V51/'EJEC REGULAR'!$D$1</f>
        <v>0</v>
      </c>
      <c r="W51" s="139">
        <f>'EJEC NO IMPRIMIR'!W51/'EJEC REGULAR'!$D$1</f>
        <v>0</v>
      </c>
      <c r="X51" s="139">
        <f>'EJEC NO IMPRIMIR'!X51/'EJEC REGULAR'!$D$1</f>
        <v>0</v>
      </c>
      <c r="Y51" s="139">
        <f>'EJEC NO IMPRIMIR'!Y51/'EJEC REGULAR'!$D$1</f>
        <v>0</v>
      </c>
      <c r="Z51" s="139">
        <f>'EJEC NO IMPRIMIR'!Z51/'EJEC REGULAR'!$D$1</f>
        <v>0</v>
      </c>
      <c r="AA51" s="139">
        <f>'EJEC NO IMPRIMIR'!AA51/'EJEC REGULAR'!$D$1</f>
        <v>0</v>
      </c>
      <c r="AB51" s="139">
        <f>'EJEC NO IMPRIMIR'!AB51/'EJEC REGULAR'!$D$1</f>
        <v>0</v>
      </c>
      <c r="AC51" s="139">
        <f>'EJEC NO IMPRIMIR'!AC51/'EJEC REGULAR'!$D$1</f>
        <v>0</v>
      </c>
      <c r="AD51" s="139">
        <f>'EJEC NO IMPRIMIR'!AD51/'EJEC REGULAR'!$D$1</f>
        <v>0</v>
      </c>
      <c r="AE51" s="139">
        <f>'EJEC NO IMPRIMIR'!AE51/'EJEC REGULAR'!$D$1</f>
        <v>0</v>
      </c>
      <c r="AF51" s="139">
        <f>'EJEC NO IMPRIMIR'!AF51/'EJEC REGULAR'!$D$1</f>
        <v>0</v>
      </c>
      <c r="AG51" s="139">
        <f>'EJEC NO IMPRIMIR'!AG51/'EJEC REGULAR'!$D$1</f>
        <v>0</v>
      </c>
      <c r="AH51" s="151">
        <f>'EJEC NO IMPRIMIR'!AH51/'EJEC REGULAR'!$D$1</f>
        <v>0</v>
      </c>
      <c r="AI51" s="119"/>
      <c r="AJ51" s="118">
        <f t="shared" si="4"/>
        <v>0</v>
      </c>
      <c r="AK51" s="119"/>
      <c r="AL51" s="119"/>
      <c r="AM51" s="119">
        <f t="shared" si="1"/>
        <v>0</v>
      </c>
      <c r="AN51" s="119"/>
      <c r="AO51" s="119"/>
      <c r="AQ51" s="119">
        <f t="shared" si="2"/>
        <v>0</v>
      </c>
      <c r="AR51" s="119">
        <f t="shared" si="17"/>
        <v>0</v>
      </c>
      <c r="AS51" s="119"/>
      <c r="AX51" s="144"/>
      <c r="AY51" s="144"/>
    </row>
    <row r="52" spans="1:51" s="97" customFormat="1" ht="22.5" customHeight="1" x14ac:dyDescent="0.15">
      <c r="A52" s="113"/>
      <c r="B52" s="125" t="s">
        <v>39</v>
      </c>
      <c r="C52" s="99"/>
      <c r="D52" s="115" t="s">
        <v>85</v>
      </c>
      <c r="E52" s="99"/>
      <c r="F52" s="116">
        <f>'EJEC NO IMPRIMIR'!F52/'EJEC REGULAR'!$D$1</f>
        <v>0</v>
      </c>
      <c r="G52" s="116">
        <f>'EJEC NO IMPRIMIR'!G52/'EJEC REGULAR'!$D$1</f>
        <v>0</v>
      </c>
      <c r="H52" s="116">
        <f>'EJEC NO IMPRIMIR'!H52/'EJEC REGULAR'!$D$1</f>
        <v>0</v>
      </c>
      <c r="I52" s="116">
        <f>'EJEC NO IMPRIMIR'!I52/'EJEC REGULAR'!$D$1</f>
        <v>0</v>
      </c>
      <c r="J52" s="116">
        <f>'EJEC NO IMPRIMIR'!J52/'EJEC REGULAR'!$D$1</f>
        <v>0</v>
      </c>
      <c r="K52" s="116">
        <f>'EJEC NO IMPRIMIR'!K52/'EJEC REGULAR'!$D$1</f>
        <v>0</v>
      </c>
      <c r="L52" s="116">
        <f>'EJEC NO IMPRIMIR'!L52/'EJEC REGULAR'!$D$1</f>
        <v>0</v>
      </c>
      <c r="M52" s="116">
        <f>'EJEC NO IMPRIMIR'!M52/'EJEC REGULAR'!$D$1</f>
        <v>0</v>
      </c>
      <c r="N52" s="116">
        <f>'EJEC NO IMPRIMIR'!N52/'EJEC REGULAR'!$D$1</f>
        <v>0</v>
      </c>
      <c r="O52" s="116">
        <f>'EJEC NO IMPRIMIR'!O52/'EJEC REGULAR'!$D$1</f>
        <v>0</v>
      </c>
      <c r="P52" s="116">
        <f>'EJEC NO IMPRIMIR'!P52/'EJEC REGULAR'!$D$1</f>
        <v>0</v>
      </c>
      <c r="Q52" s="116">
        <f>'EJEC NO IMPRIMIR'!Q52/'EJEC REGULAR'!$D$1</f>
        <v>0</v>
      </c>
      <c r="R52" s="116">
        <f>'EJEC NO IMPRIMIR'!R52/'EJEC REGULAR'!$D$1</f>
        <v>0</v>
      </c>
      <c r="S52" s="116">
        <f>'EJEC NO IMPRIMIR'!S52/'EJEC REGULAR'!$D$1</f>
        <v>0</v>
      </c>
      <c r="T52" s="116">
        <f>'EJEC NO IMPRIMIR'!T52/'EJEC REGULAR'!$D$1</f>
        <v>0</v>
      </c>
      <c r="U52" s="116">
        <f>'EJEC NO IMPRIMIR'!U52/'EJEC REGULAR'!$D$1</f>
        <v>0</v>
      </c>
      <c r="V52" s="116">
        <f>'EJEC NO IMPRIMIR'!V52/'EJEC REGULAR'!$D$1</f>
        <v>0</v>
      </c>
      <c r="W52" s="116">
        <f>'EJEC NO IMPRIMIR'!W52/'EJEC REGULAR'!$D$1</f>
        <v>0</v>
      </c>
      <c r="X52" s="116">
        <f>'EJEC NO IMPRIMIR'!X52/'EJEC REGULAR'!$D$1</f>
        <v>0</v>
      </c>
      <c r="Y52" s="116">
        <f>'EJEC NO IMPRIMIR'!Y52/'EJEC REGULAR'!$D$1</f>
        <v>0</v>
      </c>
      <c r="Z52" s="116">
        <f>'EJEC NO IMPRIMIR'!Z52/'EJEC REGULAR'!$D$1</f>
        <v>0</v>
      </c>
      <c r="AA52" s="116">
        <f>'EJEC NO IMPRIMIR'!AA52/'EJEC REGULAR'!$D$1</f>
        <v>0</v>
      </c>
      <c r="AB52" s="116">
        <f>'EJEC NO IMPRIMIR'!AB52/'EJEC REGULAR'!$D$1</f>
        <v>0</v>
      </c>
      <c r="AC52" s="116">
        <f>'EJEC NO IMPRIMIR'!AC52/'EJEC REGULAR'!$D$1</f>
        <v>0</v>
      </c>
      <c r="AD52" s="116">
        <f>'EJEC NO IMPRIMIR'!AD52/'EJEC REGULAR'!$D$1</f>
        <v>0</v>
      </c>
      <c r="AE52" s="116">
        <f>'EJEC NO IMPRIMIR'!AE52/'EJEC REGULAR'!$D$1</f>
        <v>0</v>
      </c>
      <c r="AF52" s="116">
        <f>'EJEC NO IMPRIMIR'!AF52/'EJEC REGULAR'!$D$1</f>
        <v>0</v>
      </c>
      <c r="AG52" s="116">
        <f>'EJEC NO IMPRIMIR'!AG52/'EJEC REGULAR'!$D$1</f>
        <v>0</v>
      </c>
      <c r="AH52" s="133">
        <f>'EJEC NO IMPRIMIR'!AH52/'EJEC REGULAR'!$D$1</f>
        <v>0</v>
      </c>
      <c r="AI52" s="119"/>
      <c r="AJ52" s="118">
        <f t="shared" si="4"/>
        <v>0</v>
      </c>
      <c r="AK52" s="119"/>
      <c r="AL52" s="119"/>
      <c r="AM52" s="119">
        <f t="shared" si="1"/>
        <v>0</v>
      </c>
      <c r="AN52" s="119"/>
      <c r="AO52" s="119"/>
      <c r="AQ52" s="119">
        <f t="shared" si="2"/>
        <v>0</v>
      </c>
      <c r="AR52" s="119">
        <f t="shared" si="17"/>
        <v>0</v>
      </c>
      <c r="AS52" s="119"/>
      <c r="AX52" s="144"/>
      <c r="AY52" s="144"/>
    </row>
    <row r="53" spans="1:51" s="97" customFormat="1" ht="22.5" customHeight="1" x14ac:dyDescent="0.15">
      <c r="A53" s="113"/>
      <c r="B53" s="125" t="s">
        <v>31</v>
      </c>
      <c r="C53" s="99"/>
      <c r="D53" s="115" t="s">
        <v>33</v>
      </c>
      <c r="E53" s="99"/>
      <c r="F53" s="116">
        <f>'EJEC NO IMPRIMIR'!F53/'EJEC REGULAR'!$D$1</f>
        <v>0</v>
      </c>
      <c r="G53" s="116">
        <f>'EJEC NO IMPRIMIR'!G53/'EJEC REGULAR'!$D$1</f>
        <v>0</v>
      </c>
      <c r="H53" s="116">
        <f>'EJEC NO IMPRIMIR'!H53/'EJEC REGULAR'!$D$1</f>
        <v>0</v>
      </c>
      <c r="I53" s="116">
        <f>'EJEC NO IMPRIMIR'!I53/'EJEC REGULAR'!$D$1</f>
        <v>0</v>
      </c>
      <c r="J53" s="116">
        <f>'EJEC NO IMPRIMIR'!J53/'EJEC REGULAR'!$D$1</f>
        <v>0</v>
      </c>
      <c r="K53" s="116">
        <f>'EJEC NO IMPRIMIR'!K53/'EJEC REGULAR'!$D$1</f>
        <v>0</v>
      </c>
      <c r="L53" s="116">
        <f>'EJEC NO IMPRIMIR'!L53/'EJEC REGULAR'!$D$1</f>
        <v>0</v>
      </c>
      <c r="M53" s="116">
        <f>'EJEC NO IMPRIMIR'!M53/'EJEC REGULAR'!$D$1</f>
        <v>0</v>
      </c>
      <c r="N53" s="116">
        <f>'EJEC NO IMPRIMIR'!N53/'EJEC REGULAR'!$D$1</f>
        <v>0</v>
      </c>
      <c r="O53" s="116">
        <f>'EJEC NO IMPRIMIR'!O53/'EJEC REGULAR'!$D$1</f>
        <v>0</v>
      </c>
      <c r="P53" s="116">
        <f>'EJEC NO IMPRIMIR'!P53/'EJEC REGULAR'!$D$1</f>
        <v>453937.47600000002</v>
      </c>
      <c r="Q53" s="116">
        <f>'EJEC NO IMPRIMIR'!Q53/'EJEC REGULAR'!$D$1</f>
        <v>0</v>
      </c>
      <c r="R53" s="116">
        <f>'EJEC NO IMPRIMIR'!R53/'EJEC REGULAR'!$D$1</f>
        <v>0</v>
      </c>
      <c r="S53" s="116">
        <f>'EJEC NO IMPRIMIR'!S53/'EJEC REGULAR'!$D$1</f>
        <v>0</v>
      </c>
      <c r="T53" s="116">
        <f>'EJEC NO IMPRIMIR'!T53/'EJEC REGULAR'!$D$1</f>
        <v>0</v>
      </c>
      <c r="U53" s="116">
        <f>'EJEC NO IMPRIMIR'!U53/'EJEC REGULAR'!$D$1</f>
        <v>0</v>
      </c>
      <c r="V53" s="116">
        <f>'EJEC NO IMPRIMIR'!V53/'EJEC REGULAR'!$D$1</f>
        <v>0</v>
      </c>
      <c r="W53" s="116">
        <f>'EJEC NO IMPRIMIR'!W53/'EJEC REGULAR'!$D$1</f>
        <v>0</v>
      </c>
      <c r="X53" s="116">
        <f>'EJEC NO IMPRIMIR'!X53/'EJEC REGULAR'!$D$1</f>
        <v>0</v>
      </c>
      <c r="Y53" s="116">
        <f>'EJEC NO IMPRIMIR'!Y53/'EJEC REGULAR'!$D$1</f>
        <v>0</v>
      </c>
      <c r="Z53" s="116">
        <f>'EJEC NO IMPRIMIR'!Z53/'EJEC REGULAR'!$D$1</f>
        <v>0</v>
      </c>
      <c r="AA53" s="116">
        <f>'EJEC NO IMPRIMIR'!AA53/'EJEC REGULAR'!$D$1</f>
        <v>0</v>
      </c>
      <c r="AB53" s="116">
        <f>'EJEC NO IMPRIMIR'!AB53/'EJEC REGULAR'!$D$1</f>
        <v>0</v>
      </c>
      <c r="AC53" s="116">
        <f>'EJEC NO IMPRIMIR'!AC53/'EJEC REGULAR'!$D$1</f>
        <v>0</v>
      </c>
      <c r="AD53" s="116">
        <f>'EJEC NO IMPRIMIR'!AD53/'EJEC REGULAR'!$D$1</f>
        <v>0</v>
      </c>
      <c r="AE53" s="116">
        <f>'EJEC NO IMPRIMIR'!AE53/'EJEC REGULAR'!$D$1</f>
        <v>0</v>
      </c>
      <c r="AF53" s="116">
        <f>'EJEC NO IMPRIMIR'!AF53/'EJEC REGULAR'!$D$1</f>
        <v>0</v>
      </c>
      <c r="AG53" s="116">
        <f>'EJEC NO IMPRIMIR'!AG53/'EJEC REGULAR'!$D$1</f>
        <v>453937.47600000002</v>
      </c>
      <c r="AH53" s="133">
        <f>'EJEC NO IMPRIMIR'!AH53/'EJEC REGULAR'!$D$1</f>
        <v>453937.47600000002</v>
      </c>
      <c r="AI53" s="119"/>
      <c r="AJ53" s="118">
        <f t="shared" si="4"/>
        <v>453937.47600000002</v>
      </c>
      <c r="AK53" s="119"/>
      <c r="AL53" s="119" t="e">
        <f>+#REF!</f>
        <v>#REF!</v>
      </c>
      <c r="AM53" s="119" t="e">
        <f t="shared" si="1"/>
        <v>#REF!</v>
      </c>
      <c r="AN53" s="119"/>
      <c r="AO53" s="119"/>
      <c r="AQ53" s="119">
        <f t="shared" si="2"/>
        <v>0</v>
      </c>
      <c r="AR53" s="119"/>
      <c r="AS53" s="119"/>
      <c r="AX53" s="144"/>
      <c r="AY53" s="144"/>
    </row>
    <row r="54" spans="1:51" s="97" customFormat="1" ht="22.5" customHeight="1" x14ac:dyDescent="0.15">
      <c r="A54" s="113"/>
      <c r="B54" s="125" t="s">
        <v>32</v>
      </c>
      <c r="C54" s="99"/>
      <c r="D54" s="115" t="s">
        <v>34</v>
      </c>
      <c r="E54" s="99"/>
      <c r="F54" s="116">
        <f>'EJEC NO IMPRIMIR'!F54/'EJEC REGULAR'!$D$1</f>
        <v>0</v>
      </c>
      <c r="G54" s="116">
        <f>'EJEC NO IMPRIMIR'!G54/'EJEC REGULAR'!$D$1</f>
        <v>0</v>
      </c>
      <c r="H54" s="116">
        <f>'EJEC NO IMPRIMIR'!H54/'EJEC REGULAR'!$D$1</f>
        <v>0</v>
      </c>
      <c r="I54" s="116">
        <f>'EJEC NO IMPRIMIR'!I54/'EJEC REGULAR'!$D$1</f>
        <v>0</v>
      </c>
      <c r="J54" s="116">
        <f>'EJEC NO IMPRIMIR'!J54/'EJEC REGULAR'!$D$1</f>
        <v>0</v>
      </c>
      <c r="K54" s="116">
        <f>'EJEC NO IMPRIMIR'!K54/'EJEC REGULAR'!$D$1</f>
        <v>0</v>
      </c>
      <c r="L54" s="116">
        <f>'EJEC NO IMPRIMIR'!L54/'EJEC REGULAR'!$D$1</f>
        <v>0</v>
      </c>
      <c r="M54" s="116">
        <f>'EJEC NO IMPRIMIR'!M54/'EJEC REGULAR'!$D$1</f>
        <v>0</v>
      </c>
      <c r="N54" s="116">
        <f>'EJEC NO IMPRIMIR'!N54/'EJEC REGULAR'!$D$1</f>
        <v>0</v>
      </c>
      <c r="O54" s="116">
        <f>'EJEC NO IMPRIMIR'!O54/'EJEC REGULAR'!$D$1</f>
        <v>0</v>
      </c>
      <c r="P54" s="116">
        <f>'EJEC NO IMPRIMIR'!P54/'EJEC REGULAR'!$D$1</f>
        <v>0</v>
      </c>
      <c r="Q54" s="116">
        <f>'EJEC NO IMPRIMIR'!Q54/'EJEC REGULAR'!$D$1</f>
        <v>0</v>
      </c>
      <c r="R54" s="116">
        <f>'EJEC NO IMPRIMIR'!R54/'EJEC REGULAR'!$D$1</f>
        <v>0</v>
      </c>
      <c r="S54" s="116">
        <f>'EJEC NO IMPRIMIR'!S54/'EJEC REGULAR'!$D$1</f>
        <v>0</v>
      </c>
      <c r="T54" s="116">
        <f>'EJEC NO IMPRIMIR'!T54/'EJEC REGULAR'!$D$1</f>
        <v>0</v>
      </c>
      <c r="U54" s="116">
        <f>'EJEC NO IMPRIMIR'!U54/'EJEC REGULAR'!$D$1</f>
        <v>0</v>
      </c>
      <c r="V54" s="116">
        <f>'EJEC NO IMPRIMIR'!V54/'EJEC REGULAR'!$D$1</f>
        <v>0</v>
      </c>
      <c r="W54" s="116">
        <f>'EJEC NO IMPRIMIR'!W54/'EJEC REGULAR'!$D$1</f>
        <v>0</v>
      </c>
      <c r="X54" s="116">
        <f>'EJEC NO IMPRIMIR'!X54/'EJEC REGULAR'!$D$1</f>
        <v>0</v>
      </c>
      <c r="Y54" s="116">
        <f>'EJEC NO IMPRIMIR'!Y54/'EJEC REGULAR'!$D$1</f>
        <v>0</v>
      </c>
      <c r="Z54" s="116">
        <f>'EJEC NO IMPRIMIR'!Z54/'EJEC REGULAR'!$D$1</f>
        <v>0</v>
      </c>
      <c r="AA54" s="116">
        <f>'EJEC NO IMPRIMIR'!AA54/'EJEC REGULAR'!$D$1</f>
        <v>0</v>
      </c>
      <c r="AB54" s="116">
        <f>'EJEC NO IMPRIMIR'!AB54/'EJEC REGULAR'!$D$1</f>
        <v>0</v>
      </c>
      <c r="AC54" s="116">
        <f>'EJEC NO IMPRIMIR'!AC54/'EJEC REGULAR'!$D$1</f>
        <v>0</v>
      </c>
      <c r="AD54" s="116">
        <f>'EJEC NO IMPRIMIR'!AD54/'EJEC REGULAR'!$D$1</f>
        <v>0</v>
      </c>
      <c r="AE54" s="116">
        <f>'EJEC NO IMPRIMIR'!AE54/'EJEC REGULAR'!$D$1</f>
        <v>0</v>
      </c>
      <c r="AF54" s="116">
        <f>'EJEC NO IMPRIMIR'!AF54/'EJEC REGULAR'!$D$1</f>
        <v>0</v>
      </c>
      <c r="AG54" s="116">
        <f>'EJEC NO IMPRIMIR'!AG54/'EJEC REGULAR'!$D$1</f>
        <v>0</v>
      </c>
      <c r="AH54" s="133">
        <f>'EJEC NO IMPRIMIR'!AH54/'EJEC REGULAR'!$D$1</f>
        <v>0</v>
      </c>
      <c r="AI54" s="119"/>
      <c r="AJ54" s="118">
        <f t="shared" si="4"/>
        <v>0</v>
      </c>
      <c r="AK54" s="119"/>
      <c r="AL54" s="119" t="e">
        <f>+#REF!</f>
        <v>#REF!</v>
      </c>
      <c r="AM54" s="119" t="e">
        <f t="shared" si="1"/>
        <v>#REF!</v>
      </c>
      <c r="AN54" s="119"/>
      <c r="AO54" s="119"/>
      <c r="AQ54" s="119">
        <f t="shared" si="2"/>
        <v>0</v>
      </c>
      <c r="AR54" s="119"/>
      <c r="AS54" s="119"/>
      <c r="AX54" s="144"/>
      <c r="AY54" s="144"/>
    </row>
    <row r="55" spans="1:51" s="97" customFormat="1" ht="22.5" customHeight="1" x14ac:dyDescent="0.15">
      <c r="A55" s="113"/>
      <c r="B55" s="125" t="s">
        <v>37</v>
      </c>
      <c r="C55" s="99"/>
      <c r="D55" s="115" t="s">
        <v>47</v>
      </c>
      <c r="E55" s="99"/>
      <c r="F55" s="116">
        <f>'EJEC NO IMPRIMIR'!F55/'EJEC REGULAR'!$D$1</f>
        <v>743.88</v>
      </c>
      <c r="G55" s="116">
        <f>'EJEC NO IMPRIMIR'!G55/'EJEC REGULAR'!$D$1</f>
        <v>0</v>
      </c>
      <c r="H55" s="116">
        <f>'EJEC NO IMPRIMIR'!H55/'EJEC REGULAR'!$D$1</f>
        <v>0</v>
      </c>
      <c r="I55" s="116">
        <f>'EJEC NO IMPRIMIR'!I55/'EJEC REGULAR'!$D$1</f>
        <v>0</v>
      </c>
      <c r="J55" s="116">
        <f>'EJEC NO IMPRIMIR'!J55/'EJEC REGULAR'!$D$1</f>
        <v>0</v>
      </c>
      <c r="K55" s="116">
        <f>'EJEC NO IMPRIMIR'!K55/'EJEC REGULAR'!$D$1</f>
        <v>0</v>
      </c>
      <c r="L55" s="116">
        <f>'EJEC NO IMPRIMIR'!L55/'EJEC REGULAR'!$D$1</f>
        <v>0</v>
      </c>
      <c r="M55" s="116">
        <f>'EJEC NO IMPRIMIR'!M55/'EJEC REGULAR'!$D$1</f>
        <v>3887.0740000000001</v>
      </c>
      <c r="N55" s="116">
        <f>'EJEC NO IMPRIMIR'!N55/'EJEC REGULAR'!$D$1</f>
        <v>0</v>
      </c>
      <c r="O55" s="116">
        <f>'EJEC NO IMPRIMIR'!O55/'EJEC REGULAR'!$D$1</f>
        <v>0</v>
      </c>
      <c r="P55" s="116">
        <f>'EJEC NO IMPRIMIR'!P55/'EJEC REGULAR'!$D$1</f>
        <v>0</v>
      </c>
      <c r="Q55" s="116">
        <f>'EJEC NO IMPRIMIR'!Q55/'EJEC REGULAR'!$D$1</f>
        <v>0</v>
      </c>
      <c r="R55" s="116">
        <f>'EJEC NO IMPRIMIR'!R55/'EJEC REGULAR'!$D$1</f>
        <v>83.4</v>
      </c>
      <c r="S55" s="116">
        <f>'EJEC NO IMPRIMIR'!S55/'EJEC REGULAR'!$D$1</f>
        <v>0</v>
      </c>
      <c r="T55" s="116">
        <f>'EJEC NO IMPRIMIR'!T55/'EJEC REGULAR'!$D$1</f>
        <v>0</v>
      </c>
      <c r="U55" s="116">
        <f>'EJEC NO IMPRIMIR'!U55/'EJEC REGULAR'!$D$1</f>
        <v>0</v>
      </c>
      <c r="V55" s="116">
        <f>'EJEC NO IMPRIMIR'!V55/'EJEC REGULAR'!$D$1</f>
        <v>0</v>
      </c>
      <c r="W55" s="116">
        <f>'EJEC NO IMPRIMIR'!W55/'EJEC REGULAR'!$D$1</f>
        <v>0</v>
      </c>
      <c r="X55" s="116">
        <f>'EJEC NO IMPRIMIR'!X55/'EJEC REGULAR'!$D$1</f>
        <v>0</v>
      </c>
      <c r="Y55" s="116">
        <f>'EJEC NO IMPRIMIR'!Y55/'EJEC REGULAR'!$D$1</f>
        <v>0</v>
      </c>
      <c r="Z55" s="116">
        <f>'EJEC NO IMPRIMIR'!Z55/'EJEC REGULAR'!$D$1</f>
        <v>0</v>
      </c>
      <c r="AA55" s="116">
        <f>'EJEC NO IMPRIMIR'!AA55/'EJEC REGULAR'!$D$1</f>
        <v>1055.0899999999999</v>
      </c>
      <c r="AB55" s="116">
        <f>'EJEC NO IMPRIMIR'!AB55/'EJEC REGULAR'!$D$1</f>
        <v>0</v>
      </c>
      <c r="AC55" s="116">
        <f>'EJEC NO IMPRIMIR'!AC55/'EJEC REGULAR'!$D$1</f>
        <v>0</v>
      </c>
      <c r="AD55" s="116">
        <f>'EJEC NO IMPRIMIR'!AD55/'EJEC REGULAR'!$D$1</f>
        <v>0</v>
      </c>
      <c r="AE55" s="116">
        <f>'EJEC NO IMPRIMIR'!AE55/'EJEC REGULAR'!$D$1</f>
        <v>0</v>
      </c>
      <c r="AF55" s="116">
        <f>'EJEC NO IMPRIMIR'!AF55/'EJEC REGULAR'!$D$1</f>
        <v>0</v>
      </c>
      <c r="AG55" s="116">
        <f>'EJEC NO IMPRIMIR'!AG55/'EJEC REGULAR'!$D$1</f>
        <v>5769.4440000000004</v>
      </c>
      <c r="AH55" s="133">
        <f>'EJEC NO IMPRIMIR'!AH55/'EJEC REGULAR'!$D$1</f>
        <v>5769.4440000000004</v>
      </c>
      <c r="AI55" s="119"/>
      <c r="AJ55" s="118">
        <f t="shared" si="4"/>
        <v>5769.4440000000004</v>
      </c>
      <c r="AK55" s="119"/>
      <c r="AL55" s="119" t="e">
        <f>+#REF!</f>
        <v>#REF!</v>
      </c>
      <c r="AM55" s="119" t="e">
        <f t="shared" si="1"/>
        <v>#REF!</v>
      </c>
      <c r="AN55" s="119"/>
      <c r="AO55" s="119"/>
      <c r="AQ55" s="119">
        <f t="shared" si="2"/>
        <v>0</v>
      </c>
      <c r="AR55" s="119"/>
      <c r="AS55" s="119"/>
      <c r="AX55" s="144"/>
      <c r="AY55" s="144"/>
    </row>
    <row r="56" spans="1:51" s="97" customFormat="1" ht="22.5" customHeight="1" x14ac:dyDescent="0.15">
      <c r="A56" s="113"/>
      <c r="B56" s="125" t="s">
        <v>21</v>
      </c>
      <c r="C56" s="99"/>
      <c r="D56" s="115" t="s">
        <v>36</v>
      </c>
      <c r="E56" s="99"/>
      <c r="F56" s="116">
        <f>'EJEC NO IMPRIMIR'!F56/'EJEC REGULAR'!$D$1</f>
        <v>54455.652999999998</v>
      </c>
      <c r="G56" s="116">
        <f>'EJEC NO IMPRIMIR'!G56/'EJEC REGULAR'!$D$1</f>
        <v>63803.190999999999</v>
      </c>
      <c r="H56" s="116">
        <f>'EJEC NO IMPRIMIR'!H56/'EJEC REGULAR'!$D$1</f>
        <v>0</v>
      </c>
      <c r="I56" s="116">
        <f>'EJEC NO IMPRIMIR'!I56/'EJEC REGULAR'!$D$1</f>
        <v>0</v>
      </c>
      <c r="J56" s="116">
        <f>'EJEC NO IMPRIMIR'!J56/'EJEC REGULAR'!$D$1</f>
        <v>0</v>
      </c>
      <c r="K56" s="116">
        <f>'EJEC NO IMPRIMIR'!K56/'EJEC REGULAR'!$D$1</f>
        <v>1547</v>
      </c>
      <c r="L56" s="116">
        <f>'EJEC NO IMPRIMIR'!L56/'EJEC REGULAR'!$D$1</f>
        <v>0</v>
      </c>
      <c r="M56" s="116">
        <f>'EJEC NO IMPRIMIR'!M56/'EJEC REGULAR'!$D$1</f>
        <v>0</v>
      </c>
      <c r="N56" s="116">
        <f>'EJEC NO IMPRIMIR'!N56/'EJEC REGULAR'!$D$1</f>
        <v>0</v>
      </c>
      <c r="O56" s="116">
        <f>'EJEC NO IMPRIMIR'!O56/'EJEC REGULAR'!$D$1</f>
        <v>14016.727999999999</v>
      </c>
      <c r="P56" s="116">
        <f>'EJEC NO IMPRIMIR'!P56/'EJEC REGULAR'!$D$1</f>
        <v>0</v>
      </c>
      <c r="Q56" s="116">
        <f>'EJEC NO IMPRIMIR'!Q56/'EJEC REGULAR'!$D$1</f>
        <v>0</v>
      </c>
      <c r="R56" s="116">
        <f>'EJEC NO IMPRIMIR'!R56/'EJEC REGULAR'!$D$1</f>
        <v>0</v>
      </c>
      <c r="S56" s="116">
        <f>'EJEC NO IMPRIMIR'!S56/'EJEC REGULAR'!$D$1</f>
        <v>37109.735999999997</v>
      </c>
      <c r="T56" s="116">
        <f>'EJEC NO IMPRIMIR'!T56/'EJEC REGULAR'!$D$1</f>
        <v>0</v>
      </c>
      <c r="U56" s="116">
        <f>'EJEC NO IMPRIMIR'!U56/'EJEC REGULAR'!$D$1</f>
        <v>15128.995000000001</v>
      </c>
      <c r="V56" s="116">
        <f>'EJEC NO IMPRIMIR'!V56/'EJEC REGULAR'!$D$1</f>
        <v>13238.527</v>
      </c>
      <c r="W56" s="116">
        <f>'EJEC NO IMPRIMIR'!W56/'EJEC REGULAR'!$D$1</f>
        <v>40625.868000000002</v>
      </c>
      <c r="X56" s="116">
        <f>'EJEC NO IMPRIMIR'!X56/'EJEC REGULAR'!$D$1</f>
        <v>0</v>
      </c>
      <c r="Y56" s="116">
        <f>'EJEC NO IMPRIMIR'!Y56/'EJEC REGULAR'!$D$1</f>
        <v>269.39999999999998</v>
      </c>
      <c r="Z56" s="116">
        <f>'EJEC NO IMPRIMIR'!Z56/'EJEC REGULAR'!$D$1</f>
        <v>2210.203</v>
      </c>
      <c r="AA56" s="116">
        <f>'EJEC NO IMPRIMIR'!AA56/'EJEC REGULAR'!$D$1</f>
        <v>0</v>
      </c>
      <c r="AB56" s="116">
        <f>'EJEC NO IMPRIMIR'!AB56/'EJEC REGULAR'!$D$1</f>
        <v>0</v>
      </c>
      <c r="AC56" s="116">
        <f>'EJEC NO IMPRIMIR'!AC56/'EJEC REGULAR'!$D$1</f>
        <v>0</v>
      </c>
      <c r="AD56" s="116">
        <f>'EJEC NO IMPRIMIR'!AD56/'EJEC REGULAR'!$D$1</f>
        <v>0</v>
      </c>
      <c r="AE56" s="116">
        <f>'EJEC NO IMPRIMIR'!AE56/'EJEC REGULAR'!$D$1</f>
        <v>1101</v>
      </c>
      <c r="AF56" s="116">
        <f>'EJEC NO IMPRIMIR'!AF56/'EJEC REGULAR'!$D$1</f>
        <v>0</v>
      </c>
      <c r="AG56" s="116">
        <f>'EJEC NO IMPRIMIR'!AG56/'EJEC REGULAR'!$D$1</f>
        <v>243506.30100000001</v>
      </c>
      <c r="AH56" s="133">
        <f>'EJEC NO IMPRIMIR'!AH56/'EJEC REGULAR'!$D$1</f>
        <v>243506.30100000001</v>
      </c>
      <c r="AI56" s="119"/>
      <c r="AJ56" s="118">
        <f t="shared" si="4"/>
        <v>242405.30100000001</v>
      </c>
      <c r="AK56" s="119"/>
      <c r="AL56" s="119" t="e">
        <f>+#REF!</f>
        <v>#REF!</v>
      </c>
      <c r="AM56" s="119" t="e">
        <f t="shared" si="1"/>
        <v>#REF!</v>
      </c>
      <c r="AN56" s="119"/>
      <c r="AO56" s="119"/>
      <c r="AQ56" s="119">
        <f t="shared" si="2"/>
        <v>0</v>
      </c>
      <c r="AR56" s="119"/>
      <c r="AS56" s="119"/>
      <c r="AX56" s="144"/>
      <c r="AY56" s="144"/>
    </row>
    <row r="57" spans="1:51" s="97" customFormat="1" ht="22.5" customHeight="1" x14ac:dyDescent="0.15">
      <c r="A57" s="113"/>
      <c r="B57" s="125" t="s">
        <v>23</v>
      </c>
      <c r="C57" s="99"/>
      <c r="D57" s="115" t="s">
        <v>35</v>
      </c>
      <c r="E57" s="99"/>
      <c r="F57" s="116">
        <f>'EJEC NO IMPRIMIR'!F57/'EJEC REGULAR'!$D$1</f>
        <v>257077.06599999999</v>
      </c>
      <c r="G57" s="116">
        <f>'EJEC NO IMPRIMIR'!G57/'EJEC REGULAR'!$D$1</f>
        <v>4749.7330000000002</v>
      </c>
      <c r="H57" s="116">
        <f>'EJEC NO IMPRIMIR'!H57/'EJEC REGULAR'!$D$1</f>
        <v>0</v>
      </c>
      <c r="I57" s="116">
        <f>'EJEC NO IMPRIMIR'!I57/'EJEC REGULAR'!$D$1</f>
        <v>1507.691</v>
      </c>
      <c r="J57" s="116">
        <f>'EJEC NO IMPRIMIR'!J57/'EJEC REGULAR'!$D$1</f>
        <v>0</v>
      </c>
      <c r="K57" s="116">
        <f>'EJEC NO IMPRIMIR'!K57/'EJEC REGULAR'!$D$1</f>
        <v>0</v>
      </c>
      <c r="L57" s="116">
        <f>'EJEC NO IMPRIMIR'!L57/'EJEC REGULAR'!$D$1</f>
        <v>0</v>
      </c>
      <c r="M57" s="116">
        <f>'EJEC NO IMPRIMIR'!M57/'EJEC REGULAR'!$D$1</f>
        <v>0</v>
      </c>
      <c r="N57" s="116">
        <f>'EJEC NO IMPRIMIR'!N57/'EJEC REGULAR'!$D$1</f>
        <v>0</v>
      </c>
      <c r="O57" s="116">
        <f>'EJEC NO IMPRIMIR'!O57/'EJEC REGULAR'!$D$1</f>
        <v>77070.350000000006</v>
      </c>
      <c r="P57" s="116">
        <f>'EJEC NO IMPRIMIR'!P57/'EJEC REGULAR'!$D$1</f>
        <v>0</v>
      </c>
      <c r="Q57" s="116">
        <f>'EJEC NO IMPRIMIR'!Q57/'EJEC REGULAR'!$D$1</f>
        <v>0</v>
      </c>
      <c r="R57" s="116">
        <f>'EJEC NO IMPRIMIR'!R57/'EJEC REGULAR'!$D$1</f>
        <v>0</v>
      </c>
      <c r="S57" s="116">
        <f>'EJEC NO IMPRIMIR'!S57/'EJEC REGULAR'!$D$1</f>
        <v>3635.45</v>
      </c>
      <c r="T57" s="116">
        <f>'EJEC NO IMPRIMIR'!T57/'EJEC REGULAR'!$D$1</f>
        <v>0</v>
      </c>
      <c r="U57" s="116">
        <f>'EJEC NO IMPRIMIR'!U57/'EJEC REGULAR'!$D$1</f>
        <v>0</v>
      </c>
      <c r="V57" s="116">
        <f>'EJEC NO IMPRIMIR'!V57/'EJEC REGULAR'!$D$1</f>
        <v>0</v>
      </c>
      <c r="W57" s="116">
        <f>'EJEC NO IMPRIMIR'!W57/'EJEC REGULAR'!$D$1</f>
        <v>459.81599999999997</v>
      </c>
      <c r="X57" s="116">
        <f>'EJEC NO IMPRIMIR'!X57/'EJEC REGULAR'!$D$1</f>
        <v>0</v>
      </c>
      <c r="Y57" s="116">
        <f>'EJEC NO IMPRIMIR'!Y57/'EJEC REGULAR'!$D$1</f>
        <v>26807.687999999998</v>
      </c>
      <c r="Z57" s="116">
        <f>'EJEC NO IMPRIMIR'!Z57/'EJEC REGULAR'!$D$1</f>
        <v>39127.805</v>
      </c>
      <c r="AA57" s="116">
        <f>'EJEC NO IMPRIMIR'!AA57/'EJEC REGULAR'!$D$1</f>
        <v>0</v>
      </c>
      <c r="AB57" s="116">
        <f>'EJEC NO IMPRIMIR'!AB57/'EJEC REGULAR'!$D$1</f>
        <v>0</v>
      </c>
      <c r="AC57" s="116">
        <f>'EJEC NO IMPRIMIR'!AC57/'EJEC REGULAR'!$D$1</f>
        <v>0</v>
      </c>
      <c r="AD57" s="116">
        <f>'EJEC NO IMPRIMIR'!AD57/'EJEC REGULAR'!$D$1</f>
        <v>0</v>
      </c>
      <c r="AE57" s="116">
        <f>'EJEC NO IMPRIMIR'!AE57/'EJEC REGULAR'!$D$1</f>
        <v>4531</v>
      </c>
      <c r="AF57" s="116">
        <f>'EJEC NO IMPRIMIR'!AF57/'EJEC REGULAR'!$D$1</f>
        <v>0</v>
      </c>
      <c r="AG57" s="116">
        <f>'EJEC NO IMPRIMIR'!AG57/'EJEC REGULAR'!$D$1</f>
        <v>414966.59899999999</v>
      </c>
      <c r="AH57" s="133">
        <f>'EJEC NO IMPRIMIR'!AH57/'EJEC REGULAR'!$D$1</f>
        <v>414966.59899999999</v>
      </c>
      <c r="AI57" s="119"/>
      <c r="AJ57" s="118">
        <f t="shared" si="4"/>
        <v>410435.59899999999</v>
      </c>
      <c r="AK57" s="119"/>
      <c r="AL57" s="119"/>
      <c r="AM57" s="119">
        <f t="shared" si="1"/>
        <v>410435.59899999999</v>
      </c>
      <c r="AN57" s="119"/>
      <c r="AO57" s="119"/>
      <c r="AQ57" s="119">
        <f t="shared" si="2"/>
        <v>0</v>
      </c>
      <c r="AR57" s="119"/>
      <c r="AS57" s="119"/>
      <c r="AX57" s="144"/>
      <c r="AY57" s="144"/>
    </row>
    <row r="58" spans="1:51" s="97" customFormat="1" ht="22.5" customHeight="1" x14ac:dyDescent="0.15">
      <c r="A58" s="113"/>
      <c r="B58" s="125" t="s">
        <v>83</v>
      </c>
      <c r="C58" s="99"/>
      <c r="D58" s="115" t="s">
        <v>84</v>
      </c>
      <c r="E58" s="99"/>
      <c r="F58" s="116">
        <f>'EJEC NO IMPRIMIR'!F58/'EJEC REGULAR'!$D$1</f>
        <v>243.83099999999999</v>
      </c>
      <c r="G58" s="116">
        <f>'EJEC NO IMPRIMIR'!G58/'EJEC REGULAR'!$D$1</f>
        <v>0</v>
      </c>
      <c r="H58" s="116">
        <f>'EJEC NO IMPRIMIR'!H58/'EJEC REGULAR'!$D$1</f>
        <v>0</v>
      </c>
      <c r="I58" s="116">
        <f>'EJEC NO IMPRIMIR'!I58/'EJEC REGULAR'!$D$1</f>
        <v>0</v>
      </c>
      <c r="J58" s="116">
        <f>'EJEC NO IMPRIMIR'!J58/'EJEC REGULAR'!$D$1</f>
        <v>0</v>
      </c>
      <c r="K58" s="116">
        <f>'EJEC NO IMPRIMIR'!K58/'EJEC REGULAR'!$D$1</f>
        <v>0</v>
      </c>
      <c r="L58" s="116">
        <f>'EJEC NO IMPRIMIR'!L58/'EJEC REGULAR'!$D$1</f>
        <v>0</v>
      </c>
      <c r="M58" s="116">
        <f>'EJEC NO IMPRIMIR'!M58/'EJEC REGULAR'!$D$1</f>
        <v>0</v>
      </c>
      <c r="N58" s="116">
        <f>'EJEC NO IMPRIMIR'!N58/'EJEC REGULAR'!$D$1</f>
        <v>0</v>
      </c>
      <c r="O58" s="116">
        <f>'EJEC NO IMPRIMIR'!O58/'EJEC REGULAR'!$D$1</f>
        <v>0</v>
      </c>
      <c r="P58" s="116">
        <f>'EJEC NO IMPRIMIR'!P58/'EJEC REGULAR'!$D$1</f>
        <v>0</v>
      </c>
      <c r="Q58" s="116">
        <f>'EJEC NO IMPRIMIR'!Q58/'EJEC REGULAR'!$D$1</f>
        <v>0</v>
      </c>
      <c r="R58" s="116">
        <f>'EJEC NO IMPRIMIR'!R58/'EJEC REGULAR'!$D$1</f>
        <v>0</v>
      </c>
      <c r="S58" s="116">
        <f>'EJEC NO IMPRIMIR'!S58/'EJEC REGULAR'!$D$1</f>
        <v>0</v>
      </c>
      <c r="T58" s="116">
        <f>'EJEC NO IMPRIMIR'!T58/'EJEC REGULAR'!$D$1</f>
        <v>0</v>
      </c>
      <c r="U58" s="116">
        <f>'EJEC NO IMPRIMIR'!U58/'EJEC REGULAR'!$D$1</f>
        <v>0</v>
      </c>
      <c r="V58" s="116">
        <f>'EJEC NO IMPRIMIR'!V58/'EJEC REGULAR'!$D$1</f>
        <v>0</v>
      </c>
      <c r="W58" s="116">
        <f>'EJEC NO IMPRIMIR'!W58/'EJEC REGULAR'!$D$1</f>
        <v>0</v>
      </c>
      <c r="X58" s="116">
        <f>'EJEC NO IMPRIMIR'!X58/'EJEC REGULAR'!$D$1</f>
        <v>0</v>
      </c>
      <c r="Y58" s="116">
        <f>'EJEC NO IMPRIMIR'!Y58/'EJEC REGULAR'!$D$1</f>
        <v>0</v>
      </c>
      <c r="Z58" s="116">
        <f>'EJEC NO IMPRIMIR'!Z58/'EJEC REGULAR'!$D$1</f>
        <v>0</v>
      </c>
      <c r="AA58" s="116">
        <f>'EJEC NO IMPRIMIR'!AA58/'EJEC REGULAR'!$D$1</f>
        <v>0</v>
      </c>
      <c r="AB58" s="116">
        <f>'EJEC NO IMPRIMIR'!AB58/'EJEC REGULAR'!$D$1</f>
        <v>0</v>
      </c>
      <c r="AC58" s="116">
        <f>'EJEC NO IMPRIMIR'!AC58/'EJEC REGULAR'!$D$1</f>
        <v>0</v>
      </c>
      <c r="AD58" s="116">
        <f>'EJEC NO IMPRIMIR'!AD58/'EJEC REGULAR'!$D$1</f>
        <v>0</v>
      </c>
      <c r="AE58" s="116">
        <f>'EJEC NO IMPRIMIR'!AE58/'EJEC REGULAR'!$D$1</f>
        <v>0</v>
      </c>
      <c r="AF58" s="116">
        <f>'EJEC NO IMPRIMIR'!AF58/'EJEC REGULAR'!$D$1</f>
        <v>0</v>
      </c>
      <c r="AG58" s="116">
        <f>'EJEC NO IMPRIMIR'!AG58/'EJEC REGULAR'!$D$1</f>
        <v>243.83099999999999</v>
      </c>
      <c r="AH58" s="133">
        <f>'EJEC NO IMPRIMIR'!AH58/'EJEC REGULAR'!$D$1</f>
        <v>243.83099999999999</v>
      </c>
      <c r="AI58" s="119"/>
      <c r="AJ58" s="118"/>
      <c r="AK58" s="119"/>
      <c r="AL58" s="119"/>
      <c r="AM58" s="119">
        <f t="shared" si="1"/>
        <v>0</v>
      </c>
      <c r="AN58" s="119"/>
      <c r="AO58" s="119"/>
      <c r="AQ58" s="119">
        <f t="shared" si="2"/>
        <v>0</v>
      </c>
      <c r="AR58" s="119"/>
      <c r="AS58" s="119"/>
      <c r="AX58" s="144"/>
      <c r="AY58" s="144"/>
    </row>
    <row r="59" spans="1:51" s="97" customFormat="1" ht="22.5" customHeight="1" x14ac:dyDescent="0.15">
      <c r="A59" s="113"/>
      <c r="B59" s="120">
        <v>30</v>
      </c>
      <c r="C59" s="121"/>
      <c r="D59" s="122" t="s">
        <v>87</v>
      </c>
      <c r="E59" s="99"/>
      <c r="F59" s="123">
        <f>'EJEC NO IMPRIMIR'!F59/'EJEC REGULAR'!$D$1</f>
        <v>0</v>
      </c>
      <c r="G59" s="123">
        <f>'EJEC NO IMPRIMIR'!G59/'EJEC REGULAR'!$D$1</f>
        <v>0</v>
      </c>
      <c r="H59" s="123">
        <f>'EJEC NO IMPRIMIR'!H59/'EJEC REGULAR'!$D$1</f>
        <v>0</v>
      </c>
      <c r="I59" s="123">
        <f>'EJEC NO IMPRIMIR'!I59/'EJEC REGULAR'!$D$1</f>
        <v>0</v>
      </c>
      <c r="J59" s="123">
        <f>'EJEC NO IMPRIMIR'!J59/'EJEC REGULAR'!$D$1</f>
        <v>0</v>
      </c>
      <c r="K59" s="123">
        <f>'EJEC NO IMPRIMIR'!K59/'EJEC REGULAR'!$D$1</f>
        <v>0</v>
      </c>
      <c r="L59" s="123">
        <f>'EJEC NO IMPRIMIR'!L59/'EJEC REGULAR'!$D$1</f>
        <v>0</v>
      </c>
      <c r="M59" s="123">
        <f>'EJEC NO IMPRIMIR'!M59/'EJEC REGULAR'!$D$1</f>
        <v>0</v>
      </c>
      <c r="N59" s="123">
        <f>'EJEC NO IMPRIMIR'!N59/'EJEC REGULAR'!$D$1</f>
        <v>0</v>
      </c>
      <c r="O59" s="123">
        <f>'EJEC NO IMPRIMIR'!O59/'EJEC REGULAR'!$D$1</f>
        <v>0</v>
      </c>
      <c r="P59" s="123">
        <f>'EJEC NO IMPRIMIR'!P59/'EJEC REGULAR'!$D$1</f>
        <v>0</v>
      </c>
      <c r="Q59" s="123">
        <f>'EJEC NO IMPRIMIR'!Q59/'EJEC REGULAR'!$D$1</f>
        <v>0</v>
      </c>
      <c r="R59" s="123">
        <f>'EJEC NO IMPRIMIR'!R59/'EJEC REGULAR'!$D$1</f>
        <v>0</v>
      </c>
      <c r="S59" s="123">
        <f>'EJEC NO IMPRIMIR'!S59/'EJEC REGULAR'!$D$1</f>
        <v>0</v>
      </c>
      <c r="T59" s="123">
        <f>'EJEC NO IMPRIMIR'!T59/'EJEC REGULAR'!$D$1</f>
        <v>0</v>
      </c>
      <c r="U59" s="123">
        <f>'EJEC NO IMPRIMIR'!U59/'EJEC REGULAR'!$D$1</f>
        <v>0</v>
      </c>
      <c r="V59" s="123">
        <f>'EJEC NO IMPRIMIR'!V59/'EJEC REGULAR'!$D$1</f>
        <v>0</v>
      </c>
      <c r="W59" s="123">
        <f>'EJEC NO IMPRIMIR'!W59/'EJEC REGULAR'!$D$1</f>
        <v>0</v>
      </c>
      <c r="X59" s="123">
        <f>'EJEC NO IMPRIMIR'!X59/'EJEC REGULAR'!$D$1</f>
        <v>0</v>
      </c>
      <c r="Y59" s="123">
        <f>'EJEC NO IMPRIMIR'!Y59/'EJEC REGULAR'!$D$1</f>
        <v>0</v>
      </c>
      <c r="Z59" s="123">
        <f>'EJEC NO IMPRIMIR'!Z59/'EJEC REGULAR'!$D$1</f>
        <v>0</v>
      </c>
      <c r="AA59" s="123">
        <f>'EJEC NO IMPRIMIR'!AA59/'EJEC REGULAR'!$D$1</f>
        <v>0</v>
      </c>
      <c r="AB59" s="123">
        <f>'EJEC NO IMPRIMIR'!AB59/'EJEC REGULAR'!$D$1</f>
        <v>0</v>
      </c>
      <c r="AC59" s="123">
        <f>'EJEC NO IMPRIMIR'!AC59/'EJEC REGULAR'!$D$1</f>
        <v>0</v>
      </c>
      <c r="AD59" s="123">
        <f>'EJEC NO IMPRIMIR'!AD59/'EJEC REGULAR'!$D$1</f>
        <v>0</v>
      </c>
      <c r="AE59" s="123">
        <f>'EJEC NO IMPRIMIR'!AE59/'EJEC REGULAR'!$D$1</f>
        <v>0</v>
      </c>
      <c r="AF59" s="123">
        <f>'EJEC NO IMPRIMIR'!AF59/'EJEC REGULAR'!$D$1</f>
        <v>0</v>
      </c>
      <c r="AG59" s="123">
        <f>'EJEC NO IMPRIMIR'!AG59/'EJEC REGULAR'!$D$1</f>
        <v>0</v>
      </c>
      <c r="AH59" s="124">
        <f>'EJEC NO IMPRIMIR'!AH59/'EJEC REGULAR'!$D$1</f>
        <v>0</v>
      </c>
      <c r="AI59" s="119"/>
      <c r="AJ59" s="118">
        <f t="shared" si="4"/>
        <v>0</v>
      </c>
      <c r="AK59" s="119"/>
      <c r="AL59" s="119"/>
      <c r="AM59" s="119">
        <f t="shared" si="1"/>
        <v>0</v>
      </c>
      <c r="AN59" s="119"/>
      <c r="AO59" s="119"/>
      <c r="AQ59" s="119">
        <f t="shared" si="2"/>
        <v>0</v>
      </c>
      <c r="AR59" s="119">
        <f t="shared" si="17"/>
        <v>0</v>
      </c>
      <c r="AS59" s="119"/>
      <c r="AX59" s="144"/>
      <c r="AY59" s="144"/>
    </row>
    <row r="60" spans="1:51" s="97" customFormat="1" ht="22.5" customHeight="1" x14ac:dyDescent="0.15">
      <c r="A60" s="113"/>
      <c r="B60" s="120" t="s">
        <v>65</v>
      </c>
      <c r="C60" s="121"/>
      <c r="D60" s="122" t="s">
        <v>15</v>
      </c>
      <c r="E60" s="99"/>
      <c r="F60" s="140">
        <f>'EJEC NO IMPRIMIR'!F60/'EJEC REGULAR'!$D$1</f>
        <v>0</v>
      </c>
      <c r="G60" s="140">
        <f>'EJEC NO IMPRIMIR'!G60/'EJEC REGULAR'!$D$1</f>
        <v>6527517.5350000001</v>
      </c>
      <c r="H60" s="140">
        <f>'EJEC NO IMPRIMIR'!H60/'EJEC REGULAR'!$D$1</f>
        <v>3439090.4810000001</v>
      </c>
      <c r="I60" s="140">
        <f>'EJEC NO IMPRIMIR'!I60/'EJEC REGULAR'!$D$1</f>
        <v>36118121.528999999</v>
      </c>
      <c r="J60" s="140">
        <f>'EJEC NO IMPRIMIR'!J60/'EJEC REGULAR'!$D$1</f>
        <v>0</v>
      </c>
      <c r="K60" s="140">
        <f>'EJEC NO IMPRIMIR'!K60/'EJEC REGULAR'!$D$1</f>
        <v>469566553.92900002</v>
      </c>
      <c r="L60" s="140">
        <f>'EJEC NO IMPRIMIR'!L60/'EJEC REGULAR'!$D$1</f>
        <v>0</v>
      </c>
      <c r="M60" s="140">
        <f>'EJEC NO IMPRIMIR'!M60/'EJEC REGULAR'!$D$1</f>
        <v>19264274.169</v>
      </c>
      <c r="N60" s="140">
        <f>'EJEC NO IMPRIMIR'!N60/'EJEC REGULAR'!$D$1</f>
        <v>0</v>
      </c>
      <c r="O60" s="140">
        <f>'EJEC NO IMPRIMIR'!O60/'EJEC REGULAR'!$D$1</f>
        <v>39558530.531000003</v>
      </c>
      <c r="P60" s="140">
        <f>'EJEC NO IMPRIMIR'!P60/'EJEC REGULAR'!$D$1</f>
        <v>0</v>
      </c>
      <c r="Q60" s="140">
        <f>'EJEC NO IMPRIMIR'!Q60/'EJEC REGULAR'!$D$1</f>
        <v>33540799.276999999</v>
      </c>
      <c r="R60" s="140">
        <f>'EJEC NO IMPRIMIR'!R60/'EJEC REGULAR'!$D$1</f>
        <v>90892.790999999997</v>
      </c>
      <c r="S60" s="140">
        <f>'EJEC NO IMPRIMIR'!S60/'EJEC REGULAR'!$D$1</f>
        <v>0</v>
      </c>
      <c r="T60" s="140">
        <f>'EJEC NO IMPRIMIR'!T60/'EJEC REGULAR'!$D$1</f>
        <v>0</v>
      </c>
      <c r="U60" s="140">
        <f>'EJEC NO IMPRIMIR'!U60/'EJEC REGULAR'!$D$1</f>
        <v>0</v>
      </c>
      <c r="V60" s="140">
        <f>'EJEC NO IMPRIMIR'!V60/'EJEC REGULAR'!$D$1</f>
        <v>60258503.023999996</v>
      </c>
      <c r="W60" s="140">
        <f>'EJEC NO IMPRIMIR'!W60/'EJEC REGULAR'!$D$1</f>
        <v>0</v>
      </c>
      <c r="X60" s="140">
        <f>'EJEC NO IMPRIMIR'!X60/'EJEC REGULAR'!$D$1</f>
        <v>0</v>
      </c>
      <c r="Y60" s="140">
        <f>'EJEC NO IMPRIMIR'!Y60/'EJEC REGULAR'!$D$1</f>
        <v>119606733.023</v>
      </c>
      <c r="Z60" s="140">
        <f>'EJEC NO IMPRIMIR'!Z60/'EJEC REGULAR'!$D$1</f>
        <v>1120967.19</v>
      </c>
      <c r="AA60" s="140">
        <f>'EJEC NO IMPRIMIR'!AA60/'EJEC REGULAR'!$D$1</f>
        <v>0</v>
      </c>
      <c r="AB60" s="140">
        <f>'EJEC NO IMPRIMIR'!AB60/'EJEC REGULAR'!$D$1</f>
        <v>78341.164999999994</v>
      </c>
      <c r="AC60" s="140">
        <f>'EJEC NO IMPRIMIR'!AC60/'EJEC REGULAR'!$D$1</f>
        <v>0</v>
      </c>
      <c r="AD60" s="140">
        <f>'EJEC NO IMPRIMIR'!AD60/'EJEC REGULAR'!$D$1</f>
        <v>0</v>
      </c>
      <c r="AE60" s="140">
        <f>'EJEC NO IMPRIMIR'!AE60/'EJEC REGULAR'!$D$1</f>
        <v>0</v>
      </c>
      <c r="AF60" s="140">
        <f>'EJEC NO IMPRIMIR'!AF60/'EJEC REGULAR'!$D$1</f>
        <v>0</v>
      </c>
      <c r="AG60" s="140">
        <f>'EJEC NO IMPRIMIR'!AG60/'EJEC REGULAR'!$D$1</f>
        <v>789170324.64400005</v>
      </c>
      <c r="AH60" s="153">
        <f>'EJEC NO IMPRIMIR'!AH60/'EJEC REGULAR'!$D$1</f>
        <v>789170324.64400005</v>
      </c>
      <c r="AI60" s="119"/>
      <c r="AJ60" s="129">
        <f t="shared" si="4"/>
        <v>789170324.64400005</v>
      </c>
      <c r="AK60" s="119"/>
      <c r="AL60" s="119" t="e">
        <f>+#REF!</f>
        <v>#REF!</v>
      </c>
      <c r="AM60" s="119" t="e">
        <f t="shared" si="1"/>
        <v>#REF!</v>
      </c>
      <c r="AN60" s="119"/>
      <c r="AO60" s="119"/>
      <c r="AP60" s="119">
        <v>1013054537763</v>
      </c>
      <c r="AQ60" s="119">
        <f t="shared" si="2"/>
        <v>1013054537.763</v>
      </c>
      <c r="AR60" s="119" t="e">
        <f t="shared" si="17"/>
        <v>#REF!</v>
      </c>
      <c r="AS60" s="119"/>
      <c r="AX60" s="144"/>
      <c r="AY60" s="144"/>
    </row>
    <row r="61" spans="1:51" s="97" customFormat="1" ht="22.5" customHeight="1" x14ac:dyDescent="0.15">
      <c r="A61" s="113"/>
      <c r="B61" s="125" t="s">
        <v>20</v>
      </c>
      <c r="C61" s="99"/>
      <c r="D61" s="115" t="s">
        <v>42</v>
      </c>
      <c r="E61" s="99"/>
      <c r="F61" s="139">
        <f>'EJEC NO IMPRIMIR'!F61/'EJEC REGULAR'!$D$1</f>
        <v>0</v>
      </c>
      <c r="G61" s="139">
        <f>'EJEC NO IMPRIMIR'!G61/'EJEC REGULAR'!$D$1</f>
        <v>0</v>
      </c>
      <c r="H61" s="139">
        <f>'EJEC NO IMPRIMIR'!H61/'EJEC REGULAR'!$D$1</f>
        <v>83772.547000000006</v>
      </c>
      <c r="I61" s="139">
        <f>'EJEC NO IMPRIMIR'!I61/'EJEC REGULAR'!$D$1</f>
        <v>121332.602</v>
      </c>
      <c r="J61" s="139">
        <f>'EJEC NO IMPRIMIR'!J61/'EJEC REGULAR'!$D$1</f>
        <v>0</v>
      </c>
      <c r="K61" s="139">
        <f>'EJEC NO IMPRIMIR'!K61/'EJEC REGULAR'!$D$1</f>
        <v>1570778.7760000001</v>
      </c>
      <c r="L61" s="139">
        <f>'EJEC NO IMPRIMIR'!L61/'EJEC REGULAR'!$D$1</f>
        <v>0</v>
      </c>
      <c r="M61" s="139">
        <f>'EJEC NO IMPRIMIR'!M61/'EJEC REGULAR'!$D$1</f>
        <v>0</v>
      </c>
      <c r="N61" s="139">
        <f>'EJEC NO IMPRIMIR'!N61/'EJEC REGULAR'!$D$1</f>
        <v>0</v>
      </c>
      <c r="O61" s="139">
        <f>'EJEC NO IMPRIMIR'!O61/'EJEC REGULAR'!$D$1</f>
        <v>130400.985</v>
      </c>
      <c r="P61" s="139">
        <f>'EJEC NO IMPRIMIR'!P61/'EJEC REGULAR'!$D$1</f>
        <v>0</v>
      </c>
      <c r="Q61" s="139">
        <f>'EJEC NO IMPRIMIR'!Q61/'EJEC REGULAR'!$D$1</f>
        <v>238570.29199999999</v>
      </c>
      <c r="R61" s="139">
        <f>'EJEC NO IMPRIMIR'!R61/'EJEC REGULAR'!$D$1</f>
        <v>0</v>
      </c>
      <c r="S61" s="139">
        <f>'EJEC NO IMPRIMIR'!S61/'EJEC REGULAR'!$D$1</f>
        <v>0</v>
      </c>
      <c r="T61" s="139">
        <f>'EJEC NO IMPRIMIR'!T61/'EJEC REGULAR'!$D$1</f>
        <v>0</v>
      </c>
      <c r="U61" s="139">
        <f>'EJEC NO IMPRIMIR'!U61/'EJEC REGULAR'!$D$1</f>
        <v>0</v>
      </c>
      <c r="V61" s="139">
        <f>'EJEC NO IMPRIMIR'!V61/'EJEC REGULAR'!$D$1</f>
        <v>661371.85499999998</v>
      </c>
      <c r="W61" s="139">
        <f>'EJEC NO IMPRIMIR'!W61/'EJEC REGULAR'!$D$1</f>
        <v>0</v>
      </c>
      <c r="X61" s="139">
        <f>'EJEC NO IMPRIMIR'!X61/'EJEC REGULAR'!$D$1</f>
        <v>0</v>
      </c>
      <c r="Y61" s="139">
        <f>'EJEC NO IMPRIMIR'!Y61/'EJEC REGULAR'!$D$1</f>
        <v>0</v>
      </c>
      <c r="Z61" s="139">
        <f>'EJEC NO IMPRIMIR'!Z61/'EJEC REGULAR'!$D$1</f>
        <v>0</v>
      </c>
      <c r="AA61" s="139">
        <f>'EJEC NO IMPRIMIR'!AA61/'EJEC REGULAR'!$D$1</f>
        <v>0</v>
      </c>
      <c r="AB61" s="139">
        <f>'EJEC NO IMPRIMIR'!AB61/'EJEC REGULAR'!$D$1</f>
        <v>78341.164999999994</v>
      </c>
      <c r="AC61" s="139">
        <f>'EJEC NO IMPRIMIR'!AC61/'EJEC REGULAR'!$D$1</f>
        <v>0</v>
      </c>
      <c r="AD61" s="139">
        <f>'EJEC NO IMPRIMIR'!AD61/'EJEC REGULAR'!$D$1</f>
        <v>0</v>
      </c>
      <c r="AE61" s="139">
        <f>'EJEC NO IMPRIMIR'!AE61/'EJEC REGULAR'!$D$1</f>
        <v>0</v>
      </c>
      <c r="AF61" s="139">
        <f>'EJEC NO IMPRIMIR'!AF61/'EJEC REGULAR'!$D$1</f>
        <v>0</v>
      </c>
      <c r="AG61" s="139">
        <f>'EJEC NO IMPRIMIR'!AG61/'EJEC REGULAR'!$D$1</f>
        <v>2884568.2220000001</v>
      </c>
      <c r="AH61" s="151">
        <f>'EJEC NO IMPRIMIR'!AH61/'EJEC REGULAR'!$D$1</f>
        <v>2884568.2220000001</v>
      </c>
      <c r="AI61" s="119"/>
      <c r="AJ61" s="118">
        <f t="shared" si="4"/>
        <v>2884568.2220000001</v>
      </c>
      <c r="AK61" s="119"/>
      <c r="AL61" s="119"/>
      <c r="AM61" s="119">
        <f t="shared" si="1"/>
        <v>2884568.2220000001</v>
      </c>
      <c r="AN61" s="119"/>
      <c r="AO61" s="119"/>
      <c r="AQ61" s="119">
        <f t="shared" si="2"/>
        <v>0</v>
      </c>
      <c r="AR61" s="119"/>
      <c r="AS61" s="119"/>
      <c r="AX61" s="144"/>
      <c r="AY61" s="144"/>
    </row>
    <row r="62" spans="1:51" s="97" customFormat="1" ht="22.5" customHeight="1" x14ac:dyDescent="0.15">
      <c r="A62" s="113"/>
      <c r="B62" s="125" t="s">
        <v>39</v>
      </c>
      <c r="C62" s="99"/>
      <c r="D62" s="115" t="s">
        <v>43</v>
      </c>
      <c r="E62" s="99"/>
      <c r="F62" s="116">
        <f>'EJEC NO IMPRIMIR'!F62/'EJEC REGULAR'!$D$1</f>
        <v>0</v>
      </c>
      <c r="G62" s="116">
        <f>'EJEC NO IMPRIMIR'!G62/'EJEC REGULAR'!$D$1</f>
        <v>6527517.5350000001</v>
      </c>
      <c r="H62" s="116">
        <f>'EJEC NO IMPRIMIR'!H62/'EJEC REGULAR'!$D$1</f>
        <v>3355317.9339999999</v>
      </c>
      <c r="I62" s="116">
        <f>'EJEC NO IMPRIMIR'!I62/'EJEC REGULAR'!$D$1</f>
        <v>35996788.927000001</v>
      </c>
      <c r="J62" s="116">
        <f>'EJEC NO IMPRIMIR'!J62/'EJEC REGULAR'!$D$1</f>
        <v>0</v>
      </c>
      <c r="K62" s="116">
        <f>'EJEC NO IMPRIMIR'!K62/'EJEC REGULAR'!$D$1</f>
        <v>467995775.153</v>
      </c>
      <c r="L62" s="116">
        <f>'EJEC NO IMPRIMIR'!L62/'EJEC REGULAR'!$D$1</f>
        <v>0</v>
      </c>
      <c r="M62" s="116">
        <f>'EJEC NO IMPRIMIR'!M62/'EJEC REGULAR'!$D$1</f>
        <v>19264274.169</v>
      </c>
      <c r="N62" s="116">
        <f>'EJEC NO IMPRIMIR'!N62/'EJEC REGULAR'!$D$1</f>
        <v>0</v>
      </c>
      <c r="O62" s="116">
        <f>'EJEC NO IMPRIMIR'!O62/'EJEC REGULAR'!$D$1</f>
        <v>39428129.545999996</v>
      </c>
      <c r="P62" s="116">
        <f>'EJEC NO IMPRIMIR'!P62/'EJEC REGULAR'!$D$1</f>
        <v>0</v>
      </c>
      <c r="Q62" s="116">
        <f>'EJEC NO IMPRIMIR'!Q62/'EJEC REGULAR'!$D$1</f>
        <v>33302228.984999999</v>
      </c>
      <c r="R62" s="116">
        <f>'EJEC NO IMPRIMIR'!R62/'EJEC REGULAR'!$D$1</f>
        <v>90892.790999999997</v>
      </c>
      <c r="S62" s="116">
        <f>'EJEC NO IMPRIMIR'!S62/'EJEC REGULAR'!$D$1</f>
        <v>0</v>
      </c>
      <c r="T62" s="116">
        <f>'EJEC NO IMPRIMIR'!T62/'EJEC REGULAR'!$D$1</f>
        <v>0</v>
      </c>
      <c r="U62" s="116">
        <f>'EJEC NO IMPRIMIR'!U62/'EJEC REGULAR'!$D$1</f>
        <v>0</v>
      </c>
      <c r="V62" s="116">
        <f>'EJEC NO IMPRIMIR'!V62/'EJEC REGULAR'!$D$1</f>
        <v>59597131.169</v>
      </c>
      <c r="W62" s="116">
        <f>'EJEC NO IMPRIMIR'!W62/'EJEC REGULAR'!$D$1</f>
        <v>0</v>
      </c>
      <c r="X62" s="116">
        <f>'EJEC NO IMPRIMIR'!X62/'EJEC REGULAR'!$D$1</f>
        <v>0</v>
      </c>
      <c r="Y62" s="116">
        <f>'EJEC NO IMPRIMIR'!Y62/'EJEC REGULAR'!$D$1</f>
        <v>119606733.023</v>
      </c>
      <c r="Z62" s="116">
        <f>'EJEC NO IMPRIMIR'!Z62/'EJEC REGULAR'!$D$1</f>
        <v>1120967.19</v>
      </c>
      <c r="AA62" s="116">
        <f>'EJEC NO IMPRIMIR'!AA62/'EJEC REGULAR'!$D$1</f>
        <v>0</v>
      </c>
      <c r="AB62" s="116">
        <f>'EJEC NO IMPRIMIR'!AB62/'EJEC REGULAR'!$D$1</f>
        <v>0</v>
      </c>
      <c r="AC62" s="116">
        <f>'EJEC NO IMPRIMIR'!AC62/'EJEC REGULAR'!$D$1</f>
        <v>0</v>
      </c>
      <c r="AD62" s="116">
        <f>'EJEC NO IMPRIMIR'!AD62/'EJEC REGULAR'!$D$1</f>
        <v>0</v>
      </c>
      <c r="AE62" s="116">
        <f>'EJEC NO IMPRIMIR'!AE62/'EJEC REGULAR'!$D$1</f>
        <v>0</v>
      </c>
      <c r="AF62" s="116">
        <f>'EJEC NO IMPRIMIR'!AF62/'EJEC REGULAR'!$D$1</f>
        <v>0</v>
      </c>
      <c r="AG62" s="116">
        <f>'EJEC NO IMPRIMIR'!AG62/'EJEC REGULAR'!$D$1</f>
        <v>786285756.42200005</v>
      </c>
      <c r="AH62" s="133">
        <f>'EJEC NO IMPRIMIR'!AH62/'EJEC REGULAR'!$D$1</f>
        <v>786285756.42200005</v>
      </c>
      <c r="AI62" s="119"/>
      <c r="AJ62" s="118">
        <f t="shared" si="4"/>
        <v>786285756.42200005</v>
      </c>
      <c r="AK62" s="119"/>
      <c r="AL62" s="119"/>
      <c r="AM62" s="119">
        <f t="shared" si="1"/>
        <v>786285756.42200005</v>
      </c>
      <c r="AN62" s="119"/>
      <c r="AO62" s="119"/>
      <c r="AQ62" s="119">
        <f t="shared" si="2"/>
        <v>0</v>
      </c>
      <c r="AR62" s="119"/>
      <c r="AS62" s="119"/>
      <c r="AX62" s="144"/>
      <c r="AY62" s="144"/>
    </row>
    <row r="63" spans="1:51" s="97" customFormat="1" ht="22.5" customHeight="1" x14ac:dyDescent="0.15">
      <c r="A63" s="113"/>
      <c r="B63" s="125" t="s">
        <v>31</v>
      </c>
      <c r="C63" s="99"/>
      <c r="D63" s="115" t="s">
        <v>88</v>
      </c>
      <c r="E63" s="99"/>
      <c r="F63" s="116">
        <f>'EJEC NO IMPRIMIR'!F63/'EJEC REGULAR'!$D$1</f>
        <v>0</v>
      </c>
      <c r="G63" s="116">
        <f>'EJEC NO IMPRIMIR'!G63/'EJEC REGULAR'!$D$1</f>
        <v>0</v>
      </c>
      <c r="H63" s="116">
        <f>'EJEC NO IMPRIMIR'!H63/'EJEC REGULAR'!$D$1</f>
        <v>0</v>
      </c>
      <c r="I63" s="116">
        <f>'EJEC NO IMPRIMIR'!I63/'EJEC REGULAR'!$D$1</f>
        <v>0</v>
      </c>
      <c r="J63" s="116">
        <f>'EJEC NO IMPRIMIR'!J63/'EJEC REGULAR'!$D$1</f>
        <v>0</v>
      </c>
      <c r="K63" s="116">
        <f>'EJEC NO IMPRIMIR'!K63/'EJEC REGULAR'!$D$1</f>
        <v>0</v>
      </c>
      <c r="L63" s="116">
        <f>'EJEC NO IMPRIMIR'!L63/'EJEC REGULAR'!$D$1</f>
        <v>0</v>
      </c>
      <c r="M63" s="116">
        <f>'EJEC NO IMPRIMIR'!M63/'EJEC REGULAR'!$D$1</f>
        <v>0</v>
      </c>
      <c r="N63" s="116">
        <f>'EJEC NO IMPRIMIR'!N63/'EJEC REGULAR'!$D$1</f>
        <v>0</v>
      </c>
      <c r="O63" s="116">
        <f>'EJEC NO IMPRIMIR'!O63/'EJEC REGULAR'!$D$1</f>
        <v>0</v>
      </c>
      <c r="P63" s="116">
        <f>'EJEC NO IMPRIMIR'!P63/'EJEC REGULAR'!$D$1</f>
        <v>0</v>
      </c>
      <c r="Q63" s="116">
        <f>'EJEC NO IMPRIMIR'!Q63/'EJEC REGULAR'!$D$1</f>
        <v>0</v>
      </c>
      <c r="R63" s="116">
        <f>'EJEC NO IMPRIMIR'!R63/'EJEC REGULAR'!$D$1</f>
        <v>0</v>
      </c>
      <c r="S63" s="116">
        <f>'EJEC NO IMPRIMIR'!S63/'EJEC REGULAR'!$D$1</f>
        <v>0</v>
      </c>
      <c r="T63" s="116">
        <f>'EJEC NO IMPRIMIR'!T63/'EJEC REGULAR'!$D$1</f>
        <v>0</v>
      </c>
      <c r="U63" s="116">
        <f>'EJEC NO IMPRIMIR'!U63/'EJEC REGULAR'!$D$1</f>
        <v>0</v>
      </c>
      <c r="V63" s="116">
        <f>'EJEC NO IMPRIMIR'!V63/'EJEC REGULAR'!$D$1</f>
        <v>0</v>
      </c>
      <c r="W63" s="116">
        <f>'EJEC NO IMPRIMIR'!W63/'EJEC REGULAR'!$D$1</f>
        <v>0</v>
      </c>
      <c r="X63" s="116">
        <f>'EJEC NO IMPRIMIR'!X63/'EJEC REGULAR'!$D$1</f>
        <v>0</v>
      </c>
      <c r="Y63" s="116">
        <f>'EJEC NO IMPRIMIR'!Y63/'EJEC REGULAR'!$D$1</f>
        <v>0</v>
      </c>
      <c r="Z63" s="116">
        <f>'EJEC NO IMPRIMIR'!Z63/'EJEC REGULAR'!$D$1</f>
        <v>0</v>
      </c>
      <c r="AA63" s="116">
        <f>'EJEC NO IMPRIMIR'!AA63/'EJEC REGULAR'!$D$1</f>
        <v>0</v>
      </c>
      <c r="AB63" s="116">
        <f>'EJEC NO IMPRIMIR'!AB63/'EJEC REGULAR'!$D$1</f>
        <v>0</v>
      </c>
      <c r="AC63" s="116">
        <f>'EJEC NO IMPRIMIR'!AC63/'EJEC REGULAR'!$D$1</f>
        <v>0</v>
      </c>
      <c r="AD63" s="116">
        <f>'EJEC NO IMPRIMIR'!AD63/'EJEC REGULAR'!$D$1</f>
        <v>0</v>
      </c>
      <c r="AE63" s="116">
        <f>'EJEC NO IMPRIMIR'!AE63/'EJEC REGULAR'!$D$1</f>
        <v>0</v>
      </c>
      <c r="AF63" s="116">
        <f>'EJEC NO IMPRIMIR'!AF63/'EJEC REGULAR'!$D$1</f>
        <v>0</v>
      </c>
      <c r="AG63" s="116">
        <f>'EJEC NO IMPRIMIR'!AG63/'EJEC REGULAR'!$D$1</f>
        <v>0</v>
      </c>
      <c r="AH63" s="133">
        <f>'EJEC NO IMPRIMIR'!AH63/'EJEC REGULAR'!$D$1</f>
        <v>0</v>
      </c>
      <c r="AI63" s="119"/>
      <c r="AJ63" s="118">
        <f t="shared" si="4"/>
        <v>0</v>
      </c>
      <c r="AK63" s="119"/>
      <c r="AL63" s="119"/>
      <c r="AM63" s="119">
        <f t="shared" si="1"/>
        <v>0</v>
      </c>
      <c r="AN63" s="119"/>
      <c r="AO63" s="119"/>
      <c r="AQ63" s="119">
        <f t="shared" si="2"/>
        <v>0</v>
      </c>
      <c r="AR63" s="119">
        <f t="shared" si="17"/>
        <v>0</v>
      </c>
      <c r="AS63" s="119"/>
      <c r="AX63" s="144"/>
      <c r="AY63" s="144"/>
    </row>
    <row r="64" spans="1:51" s="97" customFormat="1" ht="22.5" customHeight="1" x14ac:dyDescent="0.15">
      <c r="A64" s="113"/>
      <c r="B64" s="114" t="s">
        <v>16</v>
      </c>
      <c r="C64" s="99"/>
      <c r="D64" s="115" t="s">
        <v>40</v>
      </c>
      <c r="E64" s="99"/>
      <c r="F64" s="116">
        <f>'EJEC NO IMPRIMIR'!F64/'EJEC REGULAR'!$D$1</f>
        <v>0</v>
      </c>
      <c r="G64" s="116">
        <f>'EJEC NO IMPRIMIR'!G64/'EJEC REGULAR'!$D$1</f>
        <v>0</v>
      </c>
      <c r="H64" s="116">
        <f>'EJEC NO IMPRIMIR'!H64/'EJEC REGULAR'!$D$1</f>
        <v>0</v>
      </c>
      <c r="I64" s="116">
        <f>'EJEC NO IMPRIMIR'!I64/'EJEC REGULAR'!$D$1</f>
        <v>0</v>
      </c>
      <c r="J64" s="116">
        <f>'EJEC NO IMPRIMIR'!J64/'EJEC REGULAR'!$D$1</f>
        <v>0</v>
      </c>
      <c r="K64" s="116">
        <f>'EJEC NO IMPRIMIR'!K64/'EJEC REGULAR'!$D$1</f>
        <v>0</v>
      </c>
      <c r="L64" s="116">
        <f>'EJEC NO IMPRIMIR'!L64/'EJEC REGULAR'!$D$1</f>
        <v>0</v>
      </c>
      <c r="M64" s="116">
        <f>'EJEC NO IMPRIMIR'!M64/'EJEC REGULAR'!$D$1</f>
        <v>0</v>
      </c>
      <c r="N64" s="116">
        <f>'EJEC NO IMPRIMIR'!N64/'EJEC REGULAR'!$D$1</f>
        <v>0</v>
      </c>
      <c r="O64" s="116">
        <f>'EJEC NO IMPRIMIR'!O64/'EJEC REGULAR'!$D$1</f>
        <v>0</v>
      </c>
      <c r="P64" s="116">
        <f>'EJEC NO IMPRIMIR'!P64/'EJEC REGULAR'!$D$1</f>
        <v>0</v>
      </c>
      <c r="Q64" s="116">
        <f>'EJEC NO IMPRIMIR'!Q64/'EJEC REGULAR'!$D$1</f>
        <v>0</v>
      </c>
      <c r="R64" s="116">
        <f>'EJEC NO IMPRIMIR'!R64/'EJEC REGULAR'!$D$1</f>
        <v>0</v>
      </c>
      <c r="S64" s="116">
        <f>'EJEC NO IMPRIMIR'!S64/'EJEC REGULAR'!$D$1</f>
        <v>0</v>
      </c>
      <c r="T64" s="116">
        <f>'EJEC NO IMPRIMIR'!T64/'EJEC REGULAR'!$D$1</f>
        <v>0</v>
      </c>
      <c r="U64" s="116">
        <f>'EJEC NO IMPRIMIR'!U64/'EJEC REGULAR'!$D$1</f>
        <v>0</v>
      </c>
      <c r="V64" s="116">
        <f>'EJEC NO IMPRIMIR'!V64/'EJEC REGULAR'!$D$1</f>
        <v>0</v>
      </c>
      <c r="W64" s="116">
        <f>'EJEC NO IMPRIMIR'!W64/'EJEC REGULAR'!$D$1</f>
        <v>0</v>
      </c>
      <c r="X64" s="116">
        <f>'EJEC NO IMPRIMIR'!X64/'EJEC REGULAR'!$D$1</f>
        <v>0</v>
      </c>
      <c r="Y64" s="116">
        <f>'EJEC NO IMPRIMIR'!Y64/'EJEC REGULAR'!$D$1</f>
        <v>0</v>
      </c>
      <c r="Z64" s="116">
        <f>'EJEC NO IMPRIMIR'!Z64/'EJEC REGULAR'!$D$1</f>
        <v>0</v>
      </c>
      <c r="AA64" s="116">
        <f>'EJEC NO IMPRIMIR'!AA64/'EJEC REGULAR'!$D$1</f>
        <v>0</v>
      </c>
      <c r="AB64" s="116">
        <f>'EJEC NO IMPRIMIR'!AB64/'EJEC REGULAR'!$D$1</f>
        <v>0</v>
      </c>
      <c r="AC64" s="116">
        <f>'EJEC NO IMPRIMIR'!AC64/'EJEC REGULAR'!$D$1</f>
        <v>0</v>
      </c>
      <c r="AD64" s="116">
        <f>'EJEC NO IMPRIMIR'!AD64/'EJEC REGULAR'!$D$1</f>
        <v>0</v>
      </c>
      <c r="AE64" s="116">
        <f>'EJEC NO IMPRIMIR'!AE64/'EJEC REGULAR'!$D$1</f>
        <v>0</v>
      </c>
      <c r="AF64" s="116">
        <f>'EJEC NO IMPRIMIR'!AF64/'EJEC REGULAR'!$D$1</f>
        <v>0</v>
      </c>
      <c r="AG64" s="116">
        <f>'EJEC NO IMPRIMIR'!AG64/'EJEC REGULAR'!$D$1</f>
        <v>0</v>
      </c>
      <c r="AH64" s="133">
        <f>'EJEC NO IMPRIMIR'!AH64/'EJEC REGULAR'!$D$1</f>
        <v>0</v>
      </c>
      <c r="AI64" s="119"/>
      <c r="AJ64" s="118">
        <f t="shared" si="4"/>
        <v>0</v>
      </c>
      <c r="AK64" s="119"/>
      <c r="AL64" s="119"/>
      <c r="AM64" s="119">
        <f t="shared" si="1"/>
        <v>0</v>
      </c>
      <c r="AN64" s="119"/>
      <c r="AO64" s="119"/>
      <c r="AP64" s="119"/>
      <c r="AQ64" s="119">
        <f t="shared" si="2"/>
        <v>0</v>
      </c>
      <c r="AR64" s="119">
        <f t="shared" si="17"/>
        <v>0</v>
      </c>
      <c r="AS64" s="119"/>
      <c r="AX64" s="144"/>
      <c r="AY64" s="144"/>
    </row>
    <row r="65" spans="1:51" s="97" customFormat="1" ht="22.5" customHeight="1" x14ac:dyDescent="0.15">
      <c r="A65" s="113"/>
      <c r="B65" s="120" t="s">
        <v>17</v>
      </c>
      <c r="C65" s="121"/>
      <c r="D65" s="122" t="s">
        <v>18</v>
      </c>
      <c r="E65" s="121"/>
      <c r="F65" s="123">
        <f>'EJEC NO IMPRIMIR'!F65/'EJEC REGULAR'!$D$1</f>
        <v>0</v>
      </c>
      <c r="G65" s="123">
        <f>'EJEC NO IMPRIMIR'!G65/'EJEC REGULAR'!$D$1</f>
        <v>0</v>
      </c>
      <c r="H65" s="123">
        <f>'EJEC NO IMPRIMIR'!H65/'EJEC REGULAR'!$D$1</f>
        <v>0</v>
      </c>
      <c r="I65" s="123">
        <f>'EJEC NO IMPRIMIR'!I65/'EJEC REGULAR'!$D$1</f>
        <v>0</v>
      </c>
      <c r="J65" s="123">
        <f>'EJEC NO IMPRIMIR'!J65/'EJEC REGULAR'!$D$1</f>
        <v>0</v>
      </c>
      <c r="K65" s="123">
        <f>'EJEC NO IMPRIMIR'!K65/'EJEC REGULAR'!$D$1</f>
        <v>0</v>
      </c>
      <c r="L65" s="123">
        <f>'EJEC NO IMPRIMIR'!L65/'EJEC REGULAR'!$D$1</f>
        <v>0</v>
      </c>
      <c r="M65" s="123">
        <f>'EJEC NO IMPRIMIR'!M65/'EJEC REGULAR'!$D$1</f>
        <v>0</v>
      </c>
      <c r="N65" s="123">
        <f>'EJEC NO IMPRIMIR'!N65/'EJEC REGULAR'!$D$1</f>
        <v>0</v>
      </c>
      <c r="O65" s="123">
        <f>'EJEC NO IMPRIMIR'!O65/'EJEC REGULAR'!$D$1</f>
        <v>0</v>
      </c>
      <c r="P65" s="123">
        <f>'EJEC NO IMPRIMIR'!P65/'EJEC REGULAR'!$D$1</f>
        <v>0</v>
      </c>
      <c r="Q65" s="123">
        <f>'EJEC NO IMPRIMIR'!Q65/'EJEC REGULAR'!$D$1</f>
        <v>0</v>
      </c>
      <c r="R65" s="123">
        <f>'EJEC NO IMPRIMIR'!R65/'EJEC REGULAR'!$D$1</f>
        <v>0</v>
      </c>
      <c r="S65" s="123">
        <f>'EJEC NO IMPRIMIR'!S65/'EJEC REGULAR'!$D$1</f>
        <v>0</v>
      </c>
      <c r="T65" s="123">
        <f>'EJEC NO IMPRIMIR'!T65/'EJEC REGULAR'!$D$1</f>
        <v>0</v>
      </c>
      <c r="U65" s="123">
        <f>'EJEC NO IMPRIMIR'!U65/'EJEC REGULAR'!$D$1</f>
        <v>0</v>
      </c>
      <c r="V65" s="123">
        <f>'EJEC NO IMPRIMIR'!V65/'EJEC REGULAR'!$D$1</f>
        <v>0</v>
      </c>
      <c r="W65" s="123">
        <f>'EJEC NO IMPRIMIR'!W65/'EJEC REGULAR'!$D$1</f>
        <v>0</v>
      </c>
      <c r="X65" s="123">
        <f>'EJEC NO IMPRIMIR'!X65/'EJEC REGULAR'!$D$1</f>
        <v>35982022.441</v>
      </c>
      <c r="Y65" s="123">
        <f>'EJEC NO IMPRIMIR'!Y65/'EJEC REGULAR'!$D$1</f>
        <v>141378628.15000001</v>
      </c>
      <c r="Z65" s="123">
        <f>'EJEC NO IMPRIMIR'!Z65/'EJEC REGULAR'!$D$1</f>
        <v>0</v>
      </c>
      <c r="AA65" s="123">
        <f>'EJEC NO IMPRIMIR'!AA65/'EJEC REGULAR'!$D$1</f>
        <v>0</v>
      </c>
      <c r="AB65" s="123">
        <f>'EJEC NO IMPRIMIR'!AB65/'EJEC REGULAR'!$D$1</f>
        <v>0</v>
      </c>
      <c r="AC65" s="123">
        <f>'EJEC NO IMPRIMIR'!AC65/'EJEC REGULAR'!$D$1</f>
        <v>0</v>
      </c>
      <c r="AD65" s="123">
        <f>'EJEC NO IMPRIMIR'!AD65/'EJEC REGULAR'!$D$1</f>
        <v>0</v>
      </c>
      <c r="AE65" s="123">
        <f>'EJEC NO IMPRIMIR'!AE65/'EJEC REGULAR'!$D$1</f>
        <v>0</v>
      </c>
      <c r="AF65" s="123">
        <f>'EJEC NO IMPRIMIR'!AF65/'EJEC REGULAR'!$D$1</f>
        <v>34939145.441</v>
      </c>
      <c r="AG65" s="123">
        <f>'EJEC NO IMPRIMIR'!AG65/'EJEC REGULAR'!$D$1</f>
        <v>142421505.15000001</v>
      </c>
      <c r="AH65" s="124">
        <f>'EJEC NO IMPRIMIR'!AH65/'EJEC REGULAR'!$D$1</f>
        <v>177360650.59099999</v>
      </c>
      <c r="AI65" s="119"/>
      <c r="AJ65" s="129">
        <f t="shared" si="4"/>
        <v>177360650.59099999</v>
      </c>
      <c r="AK65" s="119"/>
      <c r="AL65" s="119"/>
      <c r="AM65" s="119">
        <f t="shared" si="1"/>
        <v>177360650.59099999</v>
      </c>
      <c r="AN65" s="119"/>
      <c r="AO65" s="119"/>
      <c r="AP65" s="119">
        <v>223663773070</v>
      </c>
      <c r="AQ65" s="119">
        <f t="shared" si="2"/>
        <v>223663773.06999999</v>
      </c>
      <c r="AR65" s="119">
        <f t="shared" si="17"/>
        <v>-46303122.479000002</v>
      </c>
      <c r="AS65" s="119"/>
      <c r="AX65" s="144"/>
      <c r="AY65" s="144"/>
    </row>
    <row r="66" spans="1:51" s="97" customFormat="1" ht="22.5" customHeight="1" x14ac:dyDescent="0.15">
      <c r="A66" s="113"/>
      <c r="B66" s="125" t="s">
        <v>20</v>
      </c>
      <c r="C66" s="99"/>
      <c r="D66" s="115" t="s">
        <v>92</v>
      </c>
      <c r="E66" s="99"/>
      <c r="F66" s="116">
        <f>'EJEC NO IMPRIMIR'!F66/'EJEC REGULAR'!$D$1</f>
        <v>0</v>
      </c>
      <c r="G66" s="116">
        <f>'EJEC NO IMPRIMIR'!G66/'EJEC REGULAR'!$D$1</f>
        <v>0</v>
      </c>
      <c r="H66" s="116">
        <f>'EJEC NO IMPRIMIR'!H66/'EJEC REGULAR'!$D$1</f>
        <v>0</v>
      </c>
      <c r="I66" s="116">
        <f>'EJEC NO IMPRIMIR'!I66/'EJEC REGULAR'!$D$1</f>
        <v>0</v>
      </c>
      <c r="J66" s="116">
        <f>'EJEC NO IMPRIMIR'!J66/'EJEC REGULAR'!$D$1</f>
        <v>0</v>
      </c>
      <c r="K66" s="116">
        <f>'EJEC NO IMPRIMIR'!K66/'EJEC REGULAR'!$D$1</f>
        <v>0</v>
      </c>
      <c r="L66" s="116">
        <f>'EJEC NO IMPRIMIR'!L66/'EJEC REGULAR'!$D$1</f>
        <v>0</v>
      </c>
      <c r="M66" s="116">
        <f>'EJEC NO IMPRIMIR'!M66/'EJEC REGULAR'!$D$1</f>
        <v>0</v>
      </c>
      <c r="N66" s="116">
        <f>'EJEC NO IMPRIMIR'!N66/'EJEC REGULAR'!$D$1</f>
        <v>0</v>
      </c>
      <c r="O66" s="116">
        <f>'EJEC NO IMPRIMIR'!O66/'EJEC REGULAR'!$D$1</f>
        <v>0</v>
      </c>
      <c r="P66" s="116">
        <f>'EJEC NO IMPRIMIR'!P66/'EJEC REGULAR'!$D$1</f>
        <v>0</v>
      </c>
      <c r="Q66" s="116">
        <f>'EJEC NO IMPRIMIR'!Q66/'EJEC REGULAR'!$D$1</f>
        <v>0</v>
      </c>
      <c r="R66" s="116">
        <f>'EJEC NO IMPRIMIR'!R66/'EJEC REGULAR'!$D$1</f>
        <v>0</v>
      </c>
      <c r="S66" s="116">
        <f>'EJEC NO IMPRIMIR'!S66/'EJEC REGULAR'!$D$1</f>
        <v>0</v>
      </c>
      <c r="T66" s="116">
        <f>'EJEC NO IMPRIMIR'!T66/'EJEC REGULAR'!$D$1</f>
        <v>0</v>
      </c>
      <c r="U66" s="116">
        <f>'EJEC NO IMPRIMIR'!U66/'EJEC REGULAR'!$D$1</f>
        <v>0</v>
      </c>
      <c r="V66" s="116">
        <f>'EJEC NO IMPRIMIR'!V66/'EJEC REGULAR'!$D$1</f>
        <v>0</v>
      </c>
      <c r="W66" s="116">
        <f>'EJEC NO IMPRIMIR'!W66/'EJEC REGULAR'!$D$1</f>
        <v>0</v>
      </c>
      <c r="X66" s="116">
        <f>'EJEC NO IMPRIMIR'!X66/'EJEC REGULAR'!$D$1</f>
        <v>0</v>
      </c>
      <c r="Y66" s="116">
        <f>'EJEC NO IMPRIMIR'!Y66/'EJEC REGULAR'!$D$1</f>
        <v>141378628.15000001</v>
      </c>
      <c r="Z66" s="116">
        <f>'EJEC NO IMPRIMIR'!Z66/'EJEC REGULAR'!$D$1</f>
        <v>0</v>
      </c>
      <c r="AA66" s="116">
        <f>'EJEC NO IMPRIMIR'!AA66/'EJEC REGULAR'!$D$1</f>
        <v>0</v>
      </c>
      <c r="AB66" s="116">
        <f>'EJEC NO IMPRIMIR'!AB66/'EJEC REGULAR'!$D$1</f>
        <v>0</v>
      </c>
      <c r="AC66" s="116">
        <f>'EJEC NO IMPRIMIR'!AC66/'EJEC REGULAR'!$D$1</f>
        <v>0</v>
      </c>
      <c r="AD66" s="116">
        <f>'EJEC NO IMPRIMIR'!AD66/'EJEC REGULAR'!$D$1</f>
        <v>0</v>
      </c>
      <c r="AE66" s="116">
        <f>'EJEC NO IMPRIMIR'!AE66/'EJEC REGULAR'!$D$1</f>
        <v>0</v>
      </c>
      <c r="AF66" s="116">
        <f>'EJEC NO IMPRIMIR'!AF66/'EJEC REGULAR'!$D$1</f>
        <v>0</v>
      </c>
      <c r="AG66" s="116">
        <f>'EJEC NO IMPRIMIR'!AG66/'EJEC REGULAR'!$D$1</f>
        <v>141378628.15000001</v>
      </c>
      <c r="AH66" s="133">
        <f>'EJEC NO IMPRIMIR'!AH66/'EJEC REGULAR'!$D$1</f>
        <v>141378628.15000001</v>
      </c>
      <c r="AI66" s="119"/>
      <c r="AJ66" s="118"/>
      <c r="AK66" s="119"/>
      <c r="AL66" s="119"/>
      <c r="AM66" s="119"/>
      <c r="AN66" s="119"/>
      <c r="AO66" s="119"/>
      <c r="AP66" s="119"/>
      <c r="AQ66" s="119"/>
      <c r="AR66" s="119"/>
      <c r="AS66" s="119"/>
      <c r="AX66" s="144"/>
      <c r="AY66" s="144"/>
    </row>
    <row r="67" spans="1:51" s="97" customFormat="1" ht="22.5" customHeight="1" x14ac:dyDescent="0.15">
      <c r="A67" s="113"/>
      <c r="B67" s="125" t="s">
        <v>39</v>
      </c>
      <c r="C67" s="99"/>
      <c r="D67" s="115" t="s">
        <v>93</v>
      </c>
      <c r="E67" s="99"/>
      <c r="F67" s="116">
        <f>'EJEC NO IMPRIMIR'!F67/'EJEC REGULAR'!$D$1</f>
        <v>0</v>
      </c>
      <c r="G67" s="116">
        <f>'EJEC NO IMPRIMIR'!G67/'EJEC REGULAR'!$D$1</f>
        <v>0</v>
      </c>
      <c r="H67" s="116">
        <f>'EJEC NO IMPRIMIR'!H67/'EJEC REGULAR'!$D$1</f>
        <v>0</v>
      </c>
      <c r="I67" s="116">
        <f>'EJEC NO IMPRIMIR'!I67/'EJEC REGULAR'!$D$1</f>
        <v>0</v>
      </c>
      <c r="J67" s="116">
        <f>'EJEC NO IMPRIMIR'!J67/'EJEC REGULAR'!$D$1</f>
        <v>0</v>
      </c>
      <c r="K67" s="116">
        <f>'EJEC NO IMPRIMIR'!K67/'EJEC REGULAR'!$D$1</f>
        <v>0</v>
      </c>
      <c r="L67" s="116">
        <f>'EJEC NO IMPRIMIR'!L67/'EJEC REGULAR'!$D$1</f>
        <v>0</v>
      </c>
      <c r="M67" s="116">
        <f>'EJEC NO IMPRIMIR'!M67/'EJEC REGULAR'!$D$1</f>
        <v>0</v>
      </c>
      <c r="N67" s="116">
        <f>'EJEC NO IMPRIMIR'!N67/'EJEC REGULAR'!$D$1</f>
        <v>0</v>
      </c>
      <c r="O67" s="116">
        <f>'EJEC NO IMPRIMIR'!O67/'EJEC REGULAR'!$D$1</f>
        <v>0</v>
      </c>
      <c r="P67" s="116">
        <f>'EJEC NO IMPRIMIR'!P67/'EJEC REGULAR'!$D$1</f>
        <v>0</v>
      </c>
      <c r="Q67" s="116">
        <f>'EJEC NO IMPRIMIR'!Q67/'EJEC REGULAR'!$D$1</f>
        <v>0</v>
      </c>
      <c r="R67" s="116">
        <f>'EJEC NO IMPRIMIR'!R67/'EJEC REGULAR'!$D$1</f>
        <v>0</v>
      </c>
      <c r="S67" s="116">
        <f>'EJEC NO IMPRIMIR'!S67/'EJEC REGULAR'!$D$1</f>
        <v>0</v>
      </c>
      <c r="T67" s="116">
        <f>'EJEC NO IMPRIMIR'!T67/'EJEC REGULAR'!$D$1</f>
        <v>0</v>
      </c>
      <c r="U67" s="116">
        <f>'EJEC NO IMPRIMIR'!U67/'EJEC REGULAR'!$D$1</f>
        <v>0</v>
      </c>
      <c r="V67" s="116">
        <f>'EJEC NO IMPRIMIR'!V67/'EJEC REGULAR'!$D$1</f>
        <v>0</v>
      </c>
      <c r="W67" s="116">
        <f>'EJEC NO IMPRIMIR'!W67/'EJEC REGULAR'!$D$1</f>
        <v>0</v>
      </c>
      <c r="X67" s="116">
        <f>'EJEC NO IMPRIMIR'!X67/'EJEC REGULAR'!$D$1</f>
        <v>34939145.441</v>
      </c>
      <c r="Y67" s="116">
        <f>'EJEC NO IMPRIMIR'!Y67/'EJEC REGULAR'!$D$1</f>
        <v>0</v>
      </c>
      <c r="Z67" s="116">
        <f>'EJEC NO IMPRIMIR'!Z67/'EJEC REGULAR'!$D$1</f>
        <v>0</v>
      </c>
      <c r="AA67" s="116">
        <f>'EJEC NO IMPRIMIR'!AA67/'EJEC REGULAR'!$D$1</f>
        <v>0</v>
      </c>
      <c r="AB67" s="116">
        <f>'EJEC NO IMPRIMIR'!AB67/'EJEC REGULAR'!$D$1</f>
        <v>0</v>
      </c>
      <c r="AC67" s="116">
        <f>'EJEC NO IMPRIMIR'!AC67/'EJEC REGULAR'!$D$1</f>
        <v>0</v>
      </c>
      <c r="AD67" s="116">
        <f>'EJEC NO IMPRIMIR'!AD67/'EJEC REGULAR'!$D$1</f>
        <v>0</v>
      </c>
      <c r="AE67" s="116">
        <f>'EJEC NO IMPRIMIR'!AE67/'EJEC REGULAR'!$D$1</f>
        <v>0</v>
      </c>
      <c r="AF67" s="116">
        <f>'EJEC NO IMPRIMIR'!AF67/'EJEC REGULAR'!$D$1</f>
        <v>34939145.441</v>
      </c>
      <c r="AG67" s="116">
        <f>'EJEC NO IMPRIMIR'!AG67/'EJEC REGULAR'!$D$1</f>
        <v>0</v>
      </c>
      <c r="AH67" s="133">
        <f>'EJEC NO IMPRIMIR'!AH67/'EJEC REGULAR'!$D$1</f>
        <v>34939145.441</v>
      </c>
      <c r="AI67" s="119"/>
      <c r="AJ67" s="118"/>
      <c r="AK67" s="119"/>
      <c r="AL67" s="119"/>
      <c r="AM67" s="119"/>
      <c r="AN67" s="119"/>
      <c r="AO67" s="119"/>
      <c r="AP67" s="119"/>
      <c r="AQ67" s="119"/>
      <c r="AR67" s="119"/>
      <c r="AS67" s="119"/>
      <c r="AX67" s="144"/>
      <c r="AY67" s="144"/>
    </row>
    <row r="68" spans="1:51" s="97" customFormat="1" ht="22.5" customHeight="1" x14ac:dyDescent="0.15">
      <c r="A68" s="113"/>
      <c r="B68" s="125" t="s">
        <v>31</v>
      </c>
      <c r="C68" s="99"/>
      <c r="D68" s="115" t="s">
        <v>95</v>
      </c>
      <c r="E68" s="99"/>
      <c r="F68" s="116">
        <f>'EJEC NO IMPRIMIR'!F68/'EJEC REGULAR'!$D$1</f>
        <v>0</v>
      </c>
      <c r="G68" s="116">
        <f>'EJEC NO IMPRIMIR'!G68/'EJEC REGULAR'!$D$1</f>
        <v>0</v>
      </c>
      <c r="H68" s="116">
        <f>'EJEC NO IMPRIMIR'!H68/'EJEC REGULAR'!$D$1</f>
        <v>0</v>
      </c>
      <c r="I68" s="116">
        <f>'EJEC NO IMPRIMIR'!I68/'EJEC REGULAR'!$D$1</f>
        <v>0</v>
      </c>
      <c r="J68" s="116">
        <f>'EJEC NO IMPRIMIR'!J68/'EJEC REGULAR'!$D$1</f>
        <v>0</v>
      </c>
      <c r="K68" s="116">
        <f>'EJEC NO IMPRIMIR'!K68/'EJEC REGULAR'!$D$1</f>
        <v>0</v>
      </c>
      <c r="L68" s="116">
        <f>'EJEC NO IMPRIMIR'!L68/'EJEC REGULAR'!$D$1</f>
        <v>0</v>
      </c>
      <c r="M68" s="116">
        <f>'EJEC NO IMPRIMIR'!M68/'EJEC REGULAR'!$D$1</f>
        <v>0</v>
      </c>
      <c r="N68" s="116">
        <f>'EJEC NO IMPRIMIR'!N68/'EJEC REGULAR'!$D$1</f>
        <v>0</v>
      </c>
      <c r="O68" s="116">
        <f>'EJEC NO IMPRIMIR'!O68/'EJEC REGULAR'!$D$1</f>
        <v>0</v>
      </c>
      <c r="P68" s="116">
        <f>'EJEC NO IMPRIMIR'!P68/'EJEC REGULAR'!$D$1</f>
        <v>0</v>
      </c>
      <c r="Q68" s="116">
        <f>'EJEC NO IMPRIMIR'!Q68/'EJEC REGULAR'!$D$1</f>
        <v>0</v>
      </c>
      <c r="R68" s="116">
        <f>'EJEC NO IMPRIMIR'!R68/'EJEC REGULAR'!$D$1</f>
        <v>0</v>
      </c>
      <c r="S68" s="116">
        <f>'EJEC NO IMPRIMIR'!S68/'EJEC REGULAR'!$D$1</f>
        <v>0</v>
      </c>
      <c r="T68" s="116">
        <f>'EJEC NO IMPRIMIR'!T68/'EJEC REGULAR'!$D$1</f>
        <v>0</v>
      </c>
      <c r="U68" s="116">
        <f>'EJEC NO IMPRIMIR'!U68/'EJEC REGULAR'!$D$1</f>
        <v>0</v>
      </c>
      <c r="V68" s="116">
        <f>'EJEC NO IMPRIMIR'!V68/'EJEC REGULAR'!$D$1</f>
        <v>0</v>
      </c>
      <c r="W68" s="116">
        <f>'EJEC NO IMPRIMIR'!W68/'EJEC REGULAR'!$D$1</f>
        <v>0</v>
      </c>
      <c r="X68" s="116">
        <f>'EJEC NO IMPRIMIR'!X68/'EJEC REGULAR'!$D$1</f>
        <v>1042877</v>
      </c>
      <c r="Y68" s="116">
        <f>'EJEC NO IMPRIMIR'!Y68/'EJEC REGULAR'!$D$1</f>
        <v>0</v>
      </c>
      <c r="Z68" s="116">
        <f>'EJEC NO IMPRIMIR'!Z68/'EJEC REGULAR'!$D$1</f>
        <v>0</v>
      </c>
      <c r="AA68" s="116">
        <f>'EJEC NO IMPRIMIR'!AA68/'EJEC REGULAR'!$D$1</f>
        <v>0</v>
      </c>
      <c r="AB68" s="116">
        <f>'EJEC NO IMPRIMIR'!AB68/'EJEC REGULAR'!$D$1</f>
        <v>0</v>
      </c>
      <c r="AC68" s="116">
        <f>'EJEC NO IMPRIMIR'!AC68/'EJEC REGULAR'!$D$1</f>
        <v>0</v>
      </c>
      <c r="AD68" s="116">
        <f>'EJEC NO IMPRIMIR'!AD68/'EJEC REGULAR'!$D$1</f>
        <v>0</v>
      </c>
      <c r="AE68" s="116">
        <f>'EJEC NO IMPRIMIR'!AE68/'EJEC REGULAR'!$D$1</f>
        <v>0</v>
      </c>
      <c r="AF68" s="116">
        <f>'EJEC NO IMPRIMIR'!AF68/'EJEC REGULAR'!$D$1</f>
        <v>0</v>
      </c>
      <c r="AG68" s="116">
        <f>'EJEC NO IMPRIMIR'!AG68/'EJEC REGULAR'!$D$1</f>
        <v>1042877</v>
      </c>
      <c r="AH68" s="133">
        <f>'EJEC NO IMPRIMIR'!AH68/'EJEC REGULAR'!$D$1</f>
        <v>1042877</v>
      </c>
      <c r="AI68" s="119"/>
      <c r="AJ68" s="118"/>
      <c r="AK68" s="119"/>
      <c r="AL68" s="119"/>
      <c r="AM68" s="119"/>
      <c r="AN68" s="119"/>
      <c r="AO68" s="119"/>
      <c r="AP68" s="119"/>
      <c r="AQ68" s="119"/>
      <c r="AR68" s="119"/>
      <c r="AS68" s="119"/>
      <c r="AX68" s="144"/>
      <c r="AY68" s="144"/>
    </row>
    <row r="69" spans="1:51" s="97" customFormat="1" ht="22.5" customHeight="1" x14ac:dyDescent="0.15">
      <c r="A69" s="113"/>
      <c r="B69" s="114" t="s">
        <v>66</v>
      </c>
      <c r="C69" s="99"/>
      <c r="D69" s="115" t="s">
        <v>41</v>
      </c>
      <c r="E69" s="99"/>
      <c r="F69" s="116">
        <f>'EJEC NO IMPRIMIR'!F69/'EJEC REGULAR'!$D$1</f>
        <v>945026.53399999999</v>
      </c>
      <c r="G69" s="116">
        <f>'EJEC NO IMPRIMIR'!G69/'EJEC REGULAR'!$D$1</f>
        <v>3605604.7140000002</v>
      </c>
      <c r="H69" s="116">
        <f>'EJEC NO IMPRIMIR'!H69/'EJEC REGULAR'!$D$1</f>
        <v>0</v>
      </c>
      <c r="I69" s="116">
        <f>'EJEC NO IMPRIMIR'!I69/'EJEC REGULAR'!$D$1</f>
        <v>23268188.522</v>
      </c>
      <c r="J69" s="116">
        <f>'EJEC NO IMPRIMIR'!J69/'EJEC REGULAR'!$D$1</f>
        <v>1160745.7039999999</v>
      </c>
      <c r="K69" s="116">
        <f>'EJEC NO IMPRIMIR'!K69/'EJEC REGULAR'!$D$1</f>
        <v>221544423.676</v>
      </c>
      <c r="L69" s="116">
        <f>'EJEC NO IMPRIMIR'!L69/'EJEC REGULAR'!$D$1</f>
        <v>768697.31299999997</v>
      </c>
      <c r="M69" s="116">
        <f>'EJEC NO IMPRIMIR'!M69/'EJEC REGULAR'!$D$1</f>
        <v>8088172.8039999995</v>
      </c>
      <c r="N69" s="116">
        <f>'EJEC NO IMPRIMIR'!N69/'EJEC REGULAR'!$D$1</f>
        <v>0</v>
      </c>
      <c r="O69" s="116">
        <f>'EJEC NO IMPRIMIR'!O69/'EJEC REGULAR'!$D$1</f>
        <v>6923524.6069999998</v>
      </c>
      <c r="P69" s="116">
        <f>'EJEC NO IMPRIMIR'!P69/'EJEC REGULAR'!$D$1</f>
        <v>290071.17700000003</v>
      </c>
      <c r="Q69" s="116">
        <f>'EJEC NO IMPRIMIR'!Q69/'EJEC REGULAR'!$D$1</f>
        <v>19656749.802000001</v>
      </c>
      <c r="R69" s="116">
        <f>'EJEC NO IMPRIMIR'!R69/'EJEC REGULAR'!$D$1</f>
        <v>140973.465</v>
      </c>
      <c r="S69" s="116">
        <f>'EJEC NO IMPRIMIR'!S69/'EJEC REGULAR'!$D$1</f>
        <v>19085.48</v>
      </c>
      <c r="T69" s="116">
        <f>'EJEC NO IMPRIMIR'!T69/'EJEC REGULAR'!$D$1</f>
        <v>1520.0340000000001</v>
      </c>
      <c r="U69" s="116">
        <f>'EJEC NO IMPRIMIR'!U69/'EJEC REGULAR'!$D$1</f>
        <v>651160.69499999995</v>
      </c>
      <c r="V69" s="116">
        <f>'EJEC NO IMPRIMIR'!V69/'EJEC REGULAR'!$D$1</f>
        <v>23716046.728999998</v>
      </c>
      <c r="W69" s="116">
        <f>'EJEC NO IMPRIMIR'!W69/'EJEC REGULAR'!$D$1</f>
        <v>114990.46400000001</v>
      </c>
      <c r="X69" s="116">
        <f>'EJEC NO IMPRIMIR'!X69/'EJEC REGULAR'!$D$1</f>
        <v>56778.394</v>
      </c>
      <c r="Y69" s="116">
        <f>'EJEC NO IMPRIMIR'!Y69/'EJEC REGULAR'!$D$1</f>
        <v>134275784.57300001</v>
      </c>
      <c r="Z69" s="116">
        <f>'EJEC NO IMPRIMIR'!Z69/'EJEC REGULAR'!$D$1</f>
        <v>2581849.3319999999</v>
      </c>
      <c r="AA69" s="116">
        <f>'EJEC NO IMPRIMIR'!AA69/'EJEC REGULAR'!$D$1</f>
        <v>299572.11800000002</v>
      </c>
      <c r="AB69" s="116">
        <f>'EJEC NO IMPRIMIR'!AB69/'EJEC REGULAR'!$D$1</f>
        <v>522065.85100000002</v>
      </c>
      <c r="AC69" s="116">
        <f>'EJEC NO IMPRIMIR'!AC69/'EJEC REGULAR'!$D$1</f>
        <v>0</v>
      </c>
      <c r="AD69" s="116">
        <f>'EJEC NO IMPRIMIR'!AD69/'EJEC REGULAR'!$D$1</f>
        <v>132098</v>
      </c>
      <c r="AE69" s="116">
        <f>'EJEC NO IMPRIMIR'!AE69/'EJEC REGULAR'!$D$1</f>
        <v>1184499</v>
      </c>
      <c r="AF69" s="116">
        <f>'EJEC NO IMPRIMIR'!AF69/'EJEC REGULAR'!$D$1</f>
        <v>0</v>
      </c>
      <c r="AG69" s="116">
        <f>'EJEC NO IMPRIMIR'!AG69/'EJEC REGULAR'!$D$1</f>
        <v>449947628.98799998</v>
      </c>
      <c r="AH69" s="133">
        <f>'EJEC NO IMPRIMIR'!AH69/'EJEC REGULAR'!$D$1</f>
        <v>449947628.98799998</v>
      </c>
      <c r="AI69" s="119"/>
      <c r="AJ69" s="129">
        <f t="shared" si="4"/>
        <v>448631031.98799998</v>
      </c>
      <c r="AK69" s="119"/>
      <c r="AL69" s="119" t="e">
        <f>+#REF!</f>
        <v>#REF!</v>
      </c>
      <c r="AM69" s="119" t="e">
        <f t="shared" si="1"/>
        <v>#REF!</v>
      </c>
      <c r="AN69" s="119"/>
      <c r="AO69" s="119"/>
      <c r="AP69" s="119">
        <v>166165525133</v>
      </c>
      <c r="AQ69" s="119">
        <f t="shared" si="2"/>
        <v>166165525.13299999</v>
      </c>
      <c r="AR69" s="119" t="e">
        <f t="shared" si="17"/>
        <v>#REF!</v>
      </c>
      <c r="AS69" s="119"/>
      <c r="AX69" s="144"/>
      <c r="AY69" s="144"/>
    </row>
    <row r="70" spans="1:51" s="97" customFormat="1" ht="22.5" customHeight="1" x14ac:dyDescent="0.15">
      <c r="A70" s="113"/>
      <c r="B70" s="120" t="s">
        <v>67</v>
      </c>
      <c r="C70" s="121"/>
      <c r="D70" s="122" t="s">
        <v>19</v>
      </c>
      <c r="E70" s="99"/>
      <c r="F70" s="123">
        <f>'EJEC NO IMPRIMIR'!F70/'EJEC REGULAR'!$D$1</f>
        <v>0</v>
      </c>
      <c r="G70" s="123">
        <f>'EJEC NO IMPRIMIR'!G70/'EJEC REGULAR'!$D$1</f>
        <v>0</v>
      </c>
      <c r="H70" s="123">
        <f>'EJEC NO IMPRIMIR'!H70/'EJEC REGULAR'!$D$1</f>
        <v>0</v>
      </c>
      <c r="I70" s="123">
        <f>'EJEC NO IMPRIMIR'!I70/'EJEC REGULAR'!$D$1</f>
        <v>0</v>
      </c>
      <c r="J70" s="123">
        <f>'EJEC NO IMPRIMIR'!J70/'EJEC REGULAR'!$D$1</f>
        <v>0</v>
      </c>
      <c r="K70" s="123">
        <f>'EJEC NO IMPRIMIR'!K70/'EJEC REGULAR'!$D$1</f>
        <v>0</v>
      </c>
      <c r="L70" s="123">
        <f>'EJEC NO IMPRIMIR'!L70/'EJEC REGULAR'!$D$1</f>
        <v>0</v>
      </c>
      <c r="M70" s="123">
        <f>'EJEC NO IMPRIMIR'!M70/'EJEC REGULAR'!$D$1</f>
        <v>0</v>
      </c>
      <c r="N70" s="123">
        <f>'EJEC NO IMPRIMIR'!N70/'EJEC REGULAR'!$D$1</f>
        <v>0</v>
      </c>
      <c r="O70" s="123">
        <f>'EJEC NO IMPRIMIR'!O70/'EJEC REGULAR'!$D$1</f>
        <v>0</v>
      </c>
      <c r="P70" s="123">
        <f>'EJEC NO IMPRIMIR'!P70/'EJEC REGULAR'!$D$1</f>
        <v>0</v>
      </c>
      <c r="Q70" s="123">
        <f>'EJEC NO IMPRIMIR'!Q70/'EJEC REGULAR'!$D$1</f>
        <v>0</v>
      </c>
      <c r="R70" s="123">
        <f>'EJEC NO IMPRIMIR'!R70/'EJEC REGULAR'!$D$1</f>
        <v>0</v>
      </c>
      <c r="S70" s="123">
        <f>'EJEC NO IMPRIMIR'!S70/'EJEC REGULAR'!$D$1</f>
        <v>0</v>
      </c>
      <c r="T70" s="123">
        <f>'EJEC NO IMPRIMIR'!T70/'EJEC REGULAR'!$D$1</f>
        <v>0</v>
      </c>
      <c r="U70" s="123">
        <f>'EJEC NO IMPRIMIR'!U70/'EJEC REGULAR'!$D$1</f>
        <v>0</v>
      </c>
      <c r="V70" s="123">
        <f>'EJEC NO IMPRIMIR'!V70/'EJEC REGULAR'!$D$1</f>
        <v>0</v>
      </c>
      <c r="W70" s="123">
        <f>'EJEC NO IMPRIMIR'!W70/'EJEC REGULAR'!$D$1</f>
        <v>0</v>
      </c>
      <c r="X70" s="123">
        <f>'EJEC NO IMPRIMIR'!X70/'EJEC REGULAR'!$D$1</f>
        <v>0</v>
      </c>
      <c r="Y70" s="123">
        <f>'EJEC NO IMPRIMIR'!Y70/'EJEC REGULAR'!$D$1</f>
        <v>0</v>
      </c>
      <c r="Z70" s="123">
        <f>'EJEC NO IMPRIMIR'!Z70/'EJEC REGULAR'!$D$1</f>
        <v>0</v>
      </c>
      <c r="AA70" s="123">
        <f>'EJEC NO IMPRIMIR'!AA70/'EJEC REGULAR'!$D$1</f>
        <v>0</v>
      </c>
      <c r="AB70" s="123">
        <f>'EJEC NO IMPRIMIR'!AB70/'EJEC REGULAR'!$D$1</f>
        <v>0</v>
      </c>
      <c r="AC70" s="123">
        <f>'EJEC NO IMPRIMIR'!AC70/'EJEC REGULAR'!$D$1</f>
        <v>0</v>
      </c>
      <c r="AD70" s="123">
        <f>'EJEC NO IMPRIMIR'!AD70/'EJEC REGULAR'!$D$1</f>
        <v>0</v>
      </c>
      <c r="AE70" s="123">
        <f>'EJEC NO IMPRIMIR'!AE70/'EJEC REGULAR'!$D$1</f>
        <v>0</v>
      </c>
      <c r="AF70" s="123">
        <f>'EJEC NO IMPRIMIR'!AF70/'EJEC REGULAR'!$D$1</f>
        <v>0</v>
      </c>
      <c r="AG70" s="123">
        <f>'EJEC NO IMPRIMIR'!AG70/'EJEC REGULAR'!$D$1</f>
        <v>0</v>
      </c>
      <c r="AH70" s="124">
        <f>'EJEC NO IMPRIMIR'!AH70/'EJEC REGULAR'!$D$1</f>
        <v>0</v>
      </c>
      <c r="AI70" s="119"/>
      <c r="AJ70" s="118">
        <f t="shared" si="4"/>
        <v>0</v>
      </c>
      <c r="AK70" s="119"/>
      <c r="AL70" s="119"/>
      <c r="AM70" s="119">
        <f t="shared" si="1"/>
        <v>0</v>
      </c>
      <c r="AN70" s="119"/>
      <c r="AO70" s="119"/>
      <c r="AP70" s="119"/>
      <c r="AQ70" s="119"/>
      <c r="AR70" s="119"/>
      <c r="AS70" s="119"/>
      <c r="AX70" s="144"/>
      <c r="AY70" s="144"/>
    </row>
    <row r="71" spans="1:51" s="97" customFormat="1" ht="18" customHeight="1" x14ac:dyDescent="0.15"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54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Y71" s="144"/>
    </row>
    <row r="72" spans="1:51" s="97" customFormat="1" ht="18" customHeight="1" x14ac:dyDescent="0.15"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34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Y72" s="144"/>
    </row>
    <row r="73" spans="1:51" s="97" customFormat="1" ht="18" customHeight="1" x14ac:dyDescent="0.15">
      <c r="D73" s="119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19"/>
      <c r="AG73" s="119"/>
      <c r="AH73" s="134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Y73" s="144"/>
    </row>
    <row r="74" spans="1:51" s="97" customFormat="1" ht="18" customHeight="1" x14ac:dyDescent="0.15">
      <c r="D74" s="119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19"/>
      <c r="AG74" s="119"/>
      <c r="AH74" s="134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Y74" s="144"/>
    </row>
    <row r="75" spans="1:51" s="97" customFormat="1" ht="18" customHeight="1" x14ac:dyDescent="0.15">
      <c r="D75" s="119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19"/>
      <c r="AG75" s="119"/>
      <c r="AH75" s="134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Y75" s="144"/>
    </row>
    <row r="76" spans="1:51" s="97" customFormat="1" ht="18" customHeight="1" x14ac:dyDescent="0.15">
      <c r="D76" s="119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19"/>
      <c r="AG76" s="119"/>
      <c r="AH76" s="134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Y76" s="144"/>
    </row>
    <row r="77" spans="1:51" s="97" customFormat="1" ht="18" customHeight="1" x14ac:dyDescent="0.15"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34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Y77" s="144"/>
    </row>
    <row r="78" spans="1:51" s="97" customFormat="1" ht="18" customHeight="1" x14ac:dyDescent="0.15"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34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Y78" s="144"/>
    </row>
    <row r="79" spans="1:51" s="97" customFormat="1" ht="18" customHeight="1" x14ac:dyDescent="0.15"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34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Y79" s="144"/>
    </row>
    <row r="80" spans="1:51" s="97" customFormat="1" ht="18" customHeight="1" x14ac:dyDescent="0.15"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34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Y80" s="144"/>
    </row>
    <row r="81" spans="6:51" s="97" customFormat="1" ht="18" customHeight="1" x14ac:dyDescent="0.15"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34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Y81" s="144"/>
    </row>
    <row r="82" spans="6:51" s="97" customFormat="1" ht="18" customHeight="1" x14ac:dyDescent="0.15"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34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Y82" s="144"/>
    </row>
    <row r="83" spans="6:51" s="97" customFormat="1" ht="18" customHeight="1" x14ac:dyDescent="0.15"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34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Y83" s="144"/>
    </row>
    <row r="84" spans="6:51" s="97" customFormat="1" ht="18" customHeight="1" x14ac:dyDescent="0.15"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34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Y84" s="144"/>
    </row>
    <row r="85" spans="6:51" s="97" customFormat="1" ht="18" customHeight="1" x14ac:dyDescent="0.15"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34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Y85" s="144"/>
    </row>
    <row r="86" spans="6:51" s="97" customFormat="1" ht="18" customHeight="1" x14ac:dyDescent="0.15"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34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Y86" s="144"/>
    </row>
    <row r="87" spans="6:51" s="97" customFormat="1" ht="18" customHeight="1" x14ac:dyDescent="0.15"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34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Y87" s="144"/>
    </row>
    <row r="88" spans="6:51" s="97" customFormat="1" ht="18" customHeight="1" x14ac:dyDescent="0.15"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34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Y88" s="144"/>
    </row>
    <row r="89" spans="6:51" s="97" customFormat="1" ht="18" customHeight="1" x14ac:dyDescent="0.15"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34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Y89" s="144"/>
    </row>
    <row r="90" spans="6:51" s="97" customFormat="1" ht="18" customHeight="1" x14ac:dyDescent="0.15"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34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Y90" s="144"/>
    </row>
    <row r="91" spans="6:51" s="97" customFormat="1" ht="18" customHeight="1" x14ac:dyDescent="0.15"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34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Y91" s="144"/>
    </row>
    <row r="92" spans="6:51" s="97" customFormat="1" ht="18" customHeight="1" x14ac:dyDescent="0.15"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34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Y92" s="144"/>
    </row>
    <row r="93" spans="6:51" s="97" customFormat="1" ht="18" customHeight="1" x14ac:dyDescent="0.15"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34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Y93" s="144"/>
    </row>
    <row r="94" spans="6:51" s="97" customFormat="1" ht="18" customHeight="1" x14ac:dyDescent="0.15"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34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Y94" s="144"/>
    </row>
    <row r="95" spans="6:51" s="97" customFormat="1" ht="18" customHeight="1" x14ac:dyDescent="0.15"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34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Y95" s="144"/>
    </row>
    <row r="96" spans="6:51" ht="18" customHeight="1" x14ac:dyDescent="0.25"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</row>
    <row r="97" spans="35:45" ht="18" customHeight="1" x14ac:dyDescent="0.25"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</row>
    <row r="98" spans="35:45" ht="18" customHeight="1" x14ac:dyDescent="0.25"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</row>
    <row r="99" spans="35:45" ht="18" customHeight="1" x14ac:dyDescent="0.25"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</row>
    <row r="100" spans="35:45" ht="18" customHeight="1" x14ac:dyDescent="0.25"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</row>
    <row r="101" spans="35:45" ht="18" customHeight="1" x14ac:dyDescent="0.25"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</row>
    <row r="102" spans="35:45" ht="18" customHeight="1" x14ac:dyDescent="0.25"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</row>
    <row r="103" spans="35:45" ht="18" customHeight="1" x14ac:dyDescent="0.25"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</row>
    <row r="104" spans="35:45" ht="18" customHeight="1" x14ac:dyDescent="0.25"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</row>
    <row r="105" spans="35:45" ht="18" customHeight="1" x14ac:dyDescent="0.25"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</row>
    <row r="106" spans="35:45" ht="18" customHeight="1" x14ac:dyDescent="0.25"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</row>
    <row r="107" spans="35:45" ht="18" customHeight="1" x14ac:dyDescent="0.25"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</row>
    <row r="108" spans="35:45" ht="18" customHeight="1" x14ac:dyDescent="0.25"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</row>
    <row r="109" spans="35:45" ht="18" customHeight="1" x14ac:dyDescent="0.25"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</row>
    <row r="110" spans="35:45" ht="18" customHeight="1" x14ac:dyDescent="0.25"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</row>
    <row r="111" spans="35:45" ht="18" customHeight="1" x14ac:dyDescent="0.25"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</row>
    <row r="112" spans="35:45" ht="18" customHeight="1" x14ac:dyDescent="0.25"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</row>
    <row r="113" spans="35:45" ht="18" customHeight="1" x14ac:dyDescent="0.25"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</row>
    <row r="114" spans="35:45" ht="18" customHeight="1" x14ac:dyDescent="0.25"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</row>
    <row r="115" spans="35:45" ht="18" customHeight="1" x14ac:dyDescent="0.25"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</row>
    <row r="116" spans="35:45" ht="18" customHeight="1" x14ac:dyDescent="0.25"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</row>
    <row r="117" spans="35:45" ht="18" customHeight="1" x14ac:dyDescent="0.25"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</row>
    <row r="118" spans="35:45" ht="18" customHeight="1" x14ac:dyDescent="0.25"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</row>
    <row r="119" spans="35:45" ht="18" customHeight="1" x14ac:dyDescent="0.25"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</row>
    <row r="120" spans="35:45" ht="18" customHeight="1" x14ac:dyDescent="0.25"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</row>
    <row r="121" spans="35:45" ht="18" customHeight="1" x14ac:dyDescent="0.25"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</row>
    <row r="122" spans="35:45" ht="18" customHeight="1" x14ac:dyDescent="0.25"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</row>
    <row r="123" spans="35:45" ht="18" customHeight="1" x14ac:dyDescent="0.25"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</row>
    <row r="124" spans="35:45" ht="18" customHeight="1" x14ac:dyDescent="0.25"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</row>
    <row r="125" spans="35:45" ht="18" customHeight="1" x14ac:dyDescent="0.25"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</row>
    <row r="126" spans="35:45" ht="18" customHeight="1" x14ac:dyDescent="0.25"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</row>
    <row r="127" spans="35:45" ht="18" customHeight="1" x14ac:dyDescent="0.25"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</row>
  </sheetData>
  <mergeCells count="2">
    <mergeCell ref="K2:O2"/>
    <mergeCell ref="K3:O3"/>
  </mergeCells>
  <phoneticPr fontId="39" type="noConversion"/>
  <printOptions horizontalCentered="1"/>
  <pageMargins left="0.23622047244094491" right="0.19685039370078741" top="0.74803149606299213" bottom="0.74803149606299213" header="0.31496062992125984" footer="0.31496062992125984"/>
  <pageSetup scale="24" orientation="landscape" r:id="rId1"/>
  <colBreaks count="1" manualBreakCount="1">
    <brk id="3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32"/>
  <sheetViews>
    <sheetView zoomScale="80" zoomScaleNormal="80" workbookViewId="0">
      <pane xSplit="5" ySplit="9" topLeftCell="O19" activePane="bottomRight" state="frozen"/>
      <selection pane="topRight" activeCell="F1" sqref="F1"/>
      <selection pane="bottomLeft" activeCell="A10" sqref="A10"/>
      <selection pane="bottomRight" activeCell="Y25" sqref="Y25"/>
    </sheetView>
  </sheetViews>
  <sheetFormatPr baseColWidth="10" defaultColWidth="9.625" defaultRowHeight="18" customHeight="1" x14ac:dyDescent="0.25"/>
  <cols>
    <col min="1" max="1" width="2.25" style="1" customWidth="1"/>
    <col min="2" max="2" width="7.25" style="1" customWidth="1"/>
    <col min="3" max="3" width="0.875" style="1" customWidth="1"/>
    <col min="4" max="4" width="12.125" style="1" customWidth="1"/>
    <col min="5" max="5" width="0.875" style="1" customWidth="1"/>
    <col min="6" max="8" width="19.875" style="1" bestFit="1" customWidth="1"/>
    <col min="9" max="10" width="22.375" style="1" bestFit="1" customWidth="1"/>
    <col min="11" max="14" width="26" style="1" customWidth="1"/>
    <col min="15" max="16" width="20.75" style="1" bestFit="1" customWidth="1"/>
    <col min="17" max="18" width="21.375" style="1" bestFit="1" customWidth="1"/>
    <col min="19" max="19" width="19.375" style="1" bestFit="1" customWidth="1"/>
    <col min="20" max="20" width="18.875" style="1" bestFit="1" customWidth="1"/>
    <col min="21" max="21" width="22.625" style="1" bestFit="1" customWidth="1"/>
    <col min="22" max="22" width="21.125" style="1" customWidth="1"/>
    <col min="23" max="23" width="21.875" style="1" bestFit="1" customWidth="1"/>
    <col min="24" max="24" width="21.625" style="1" bestFit="1" customWidth="1"/>
    <col min="25" max="25" width="23" style="1" bestFit="1" customWidth="1"/>
    <col min="26" max="29" width="20.5" style="1" bestFit="1" customWidth="1"/>
    <col min="30" max="30" width="21.75" style="1" customWidth="1"/>
    <col min="31" max="31" width="22.25" style="1" customWidth="1"/>
    <col min="32" max="32" width="28.875" style="1" bestFit="1" customWidth="1"/>
    <col min="33" max="33" width="31.125" style="1" bestFit="1" customWidth="1"/>
    <col min="34" max="34" width="27.125" style="1" customWidth="1"/>
    <col min="35" max="35" width="2.5" style="1" customWidth="1"/>
    <col min="36" max="36" width="24.625" style="84" bestFit="1" customWidth="1"/>
    <col min="37" max="37" width="1" style="1" customWidth="1"/>
    <col min="38" max="38" width="20.625" style="1" customWidth="1"/>
    <col min="39" max="39" width="12.375" style="1" bestFit="1" customWidth="1"/>
    <col min="40" max="40" width="16.75" style="1" customWidth="1"/>
    <col min="41" max="44" width="9.625" style="1" customWidth="1"/>
    <col min="45" max="45" width="10.875" style="1" bestFit="1" customWidth="1"/>
    <col min="46" max="16384" width="9.625" style="1"/>
  </cols>
  <sheetData>
    <row r="1" spans="1:47" ht="18" customHeight="1" x14ac:dyDescent="0.25">
      <c r="F1" s="12"/>
      <c r="X1" s="12"/>
      <c r="Y1" s="12"/>
      <c r="Z1" s="12"/>
      <c r="AA1" s="12"/>
      <c r="AB1" s="12"/>
      <c r="AC1" s="12"/>
    </row>
    <row r="2" spans="1:47" ht="18" customHeight="1" x14ac:dyDescent="0.25">
      <c r="B2" s="22"/>
      <c r="K2" s="1" t="s">
        <v>152</v>
      </c>
      <c r="W2" s="12"/>
    </row>
    <row r="3" spans="1:47" ht="18" customHeight="1" x14ac:dyDescent="0.3">
      <c r="B3" s="22"/>
      <c r="F3" s="5"/>
      <c r="G3" s="5"/>
      <c r="H3" s="5"/>
      <c r="I3" s="5"/>
      <c r="J3" s="5"/>
      <c r="K3" s="46" t="s">
        <v>89</v>
      </c>
      <c r="L3" s="46" t="s">
        <v>89</v>
      </c>
      <c r="M3" s="46" t="s">
        <v>89</v>
      </c>
      <c r="N3" s="46"/>
      <c r="O3" s="46"/>
      <c r="P3" s="46"/>
      <c r="Q3" s="46"/>
      <c r="R3" s="46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47"/>
      <c r="AH3" s="5"/>
    </row>
    <row r="4" spans="1:47" ht="18" customHeight="1" x14ac:dyDescent="0.3">
      <c r="B4" s="23"/>
      <c r="AD4" s="12"/>
      <c r="AE4" s="12"/>
      <c r="AF4" s="12"/>
      <c r="AG4" s="47"/>
      <c r="AH4" s="12"/>
    </row>
    <row r="5" spans="1:47" ht="18" customHeight="1" x14ac:dyDescent="0.25">
      <c r="B5" s="23"/>
      <c r="AD5" s="12"/>
      <c r="AE5" s="12"/>
      <c r="AF5" s="12"/>
      <c r="AG5" s="45"/>
      <c r="AH5" s="12"/>
    </row>
    <row r="6" spans="1:47" ht="18" customHeight="1" x14ac:dyDescent="0.25">
      <c r="B6" s="1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9"/>
      <c r="AE6" s="39"/>
      <c r="AF6" s="39"/>
      <c r="AG6" s="39"/>
      <c r="AH6" s="44"/>
    </row>
    <row r="7" spans="1:47" ht="18" customHeight="1" x14ac:dyDescent="0.25">
      <c r="B7" s="10"/>
      <c r="F7" s="43" t="s">
        <v>105</v>
      </c>
      <c r="G7" s="43" t="s">
        <v>109</v>
      </c>
      <c r="H7" s="43" t="s">
        <v>143</v>
      </c>
      <c r="I7" s="43" t="s">
        <v>110</v>
      </c>
      <c r="J7" s="43" t="s">
        <v>131</v>
      </c>
      <c r="K7" s="43" t="s">
        <v>111</v>
      </c>
      <c r="L7" s="43" t="s">
        <v>130</v>
      </c>
      <c r="M7" s="43" t="s">
        <v>129</v>
      </c>
      <c r="N7" s="43" t="s">
        <v>146</v>
      </c>
      <c r="O7" s="43" t="s">
        <v>112</v>
      </c>
      <c r="P7" s="43" t="s">
        <v>136</v>
      </c>
      <c r="Q7" s="43" t="s">
        <v>113</v>
      </c>
      <c r="R7" s="43" t="s">
        <v>128</v>
      </c>
      <c r="S7" s="43" t="s">
        <v>106</v>
      </c>
      <c r="T7" s="43" t="s">
        <v>107</v>
      </c>
      <c r="U7" s="43" t="s">
        <v>114</v>
      </c>
      <c r="V7" s="43" t="s">
        <v>115</v>
      </c>
      <c r="W7" s="43" t="s">
        <v>108</v>
      </c>
      <c r="X7" s="43" t="s">
        <v>116</v>
      </c>
      <c r="Y7" s="43" t="s">
        <v>117</v>
      </c>
      <c r="Z7" s="43" t="s">
        <v>118</v>
      </c>
      <c r="AA7" s="43" t="s">
        <v>133</v>
      </c>
      <c r="AB7" s="43" t="s">
        <v>137</v>
      </c>
      <c r="AC7" s="43" t="s">
        <v>147</v>
      </c>
      <c r="AD7" s="40" t="s">
        <v>53</v>
      </c>
      <c r="AE7" s="40" t="s">
        <v>49</v>
      </c>
      <c r="AF7" s="11" t="s">
        <v>104</v>
      </c>
      <c r="AG7" s="11" t="s">
        <v>50</v>
      </c>
      <c r="AH7" s="11" t="s">
        <v>50</v>
      </c>
      <c r="AJ7" s="84" t="s">
        <v>57</v>
      </c>
    </row>
    <row r="8" spans="1:47" ht="18" customHeight="1" x14ac:dyDescent="0.35">
      <c r="B8" s="13"/>
      <c r="F8" s="42" t="s">
        <v>78</v>
      </c>
      <c r="G8" s="42" t="s">
        <v>71</v>
      </c>
      <c r="H8" s="42" t="s">
        <v>142</v>
      </c>
      <c r="I8" s="42" t="s">
        <v>72</v>
      </c>
      <c r="J8" s="42" t="s">
        <v>124</v>
      </c>
      <c r="K8" s="42" t="s">
        <v>73</v>
      </c>
      <c r="L8" s="42" t="s">
        <v>125</v>
      </c>
      <c r="M8" s="42" t="s">
        <v>126</v>
      </c>
      <c r="N8" s="42" t="s">
        <v>145</v>
      </c>
      <c r="O8" s="42" t="s">
        <v>74</v>
      </c>
      <c r="P8" s="42" t="s">
        <v>134</v>
      </c>
      <c r="Q8" s="42" t="s">
        <v>75</v>
      </c>
      <c r="R8" s="42" t="s">
        <v>127</v>
      </c>
      <c r="S8" s="42" t="s">
        <v>68</v>
      </c>
      <c r="T8" s="42" t="s">
        <v>69</v>
      </c>
      <c r="U8" s="42" t="s">
        <v>76</v>
      </c>
      <c r="V8" s="42" t="s">
        <v>77</v>
      </c>
      <c r="W8" s="42" t="s">
        <v>70</v>
      </c>
      <c r="X8" s="42" t="s">
        <v>91</v>
      </c>
      <c r="Y8" s="42" t="s">
        <v>86</v>
      </c>
      <c r="Z8" s="42" t="s">
        <v>79</v>
      </c>
      <c r="AA8" s="42" t="s">
        <v>132</v>
      </c>
      <c r="AB8" s="42" t="s">
        <v>135</v>
      </c>
      <c r="AC8" s="42" t="s">
        <v>144</v>
      </c>
      <c r="AD8" s="41" t="s">
        <v>80</v>
      </c>
      <c r="AE8" s="41" t="s">
        <v>81</v>
      </c>
      <c r="AF8" s="14" t="s">
        <v>54</v>
      </c>
      <c r="AG8" s="14" t="s">
        <v>54</v>
      </c>
      <c r="AH8" s="14" t="s">
        <v>54</v>
      </c>
      <c r="AJ8" s="84" t="s">
        <v>58</v>
      </c>
    </row>
    <row r="9" spans="1:47" s="36" customFormat="1" ht="24.95" customHeight="1" x14ac:dyDescent="0.15">
      <c r="A9" s="28"/>
      <c r="B9" s="29" t="s">
        <v>0</v>
      </c>
      <c r="C9" s="30"/>
      <c r="D9" s="31" t="s">
        <v>1</v>
      </c>
      <c r="E9" s="32"/>
      <c r="F9" s="92">
        <f t="shared" ref="F9:M9" si="0">SUM(F11,F12,F13,F14,F19,F20,F21,F22,F36,F37,F10)</f>
        <v>8945678877</v>
      </c>
      <c r="G9" s="92">
        <f t="shared" si="0"/>
        <v>26283937307</v>
      </c>
      <c r="H9" s="91">
        <f t="shared" si="0"/>
        <v>573587305</v>
      </c>
      <c r="I9" s="91">
        <f t="shared" si="0"/>
        <v>57226532309</v>
      </c>
      <c r="J9" s="91">
        <f t="shared" si="0"/>
        <v>4398416508</v>
      </c>
      <c r="K9" s="91">
        <f t="shared" si="0"/>
        <v>585665738607</v>
      </c>
      <c r="L9" s="91">
        <f t="shared" si="0"/>
        <v>5608680861</v>
      </c>
      <c r="M9" s="91">
        <f t="shared" si="0"/>
        <v>55375280310</v>
      </c>
      <c r="N9" s="91"/>
      <c r="O9" s="91">
        <f t="shared" ref="O9:AE9" si="1">SUM(O11,O12,O13,O14,O19,O20,O21,O22,O36,O37,O10)</f>
        <v>42775104023</v>
      </c>
      <c r="P9" s="91">
        <f t="shared" si="1"/>
        <v>2967034811</v>
      </c>
      <c r="Q9" s="91">
        <f t="shared" si="1"/>
        <v>68094864026</v>
      </c>
      <c r="R9" s="91">
        <f t="shared" si="1"/>
        <v>627985635</v>
      </c>
      <c r="S9" s="91">
        <f t="shared" si="1"/>
        <v>4930543092</v>
      </c>
      <c r="T9" s="91">
        <f t="shared" si="1"/>
        <v>1733202983</v>
      </c>
      <c r="U9" s="91">
        <f t="shared" si="1"/>
        <v>3695285739</v>
      </c>
      <c r="V9" s="91">
        <f t="shared" si="1"/>
        <v>64072438636</v>
      </c>
      <c r="W9" s="91">
        <f t="shared" si="1"/>
        <v>5145570075</v>
      </c>
      <c r="X9" s="91">
        <f t="shared" si="1"/>
        <v>29023212510</v>
      </c>
      <c r="Y9" s="91">
        <f t="shared" si="1"/>
        <v>579558796519</v>
      </c>
      <c r="Z9" s="91">
        <f t="shared" si="1"/>
        <v>21696319698</v>
      </c>
      <c r="AA9" s="91">
        <f t="shared" si="1"/>
        <v>1607848913</v>
      </c>
      <c r="AB9" s="91">
        <f t="shared" si="1"/>
        <v>3249963016</v>
      </c>
      <c r="AC9" s="91">
        <f t="shared" si="1"/>
        <v>2223135105</v>
      </c>
      <c r="AD9" s="91">
        <f t="shared" si="1"/>
        <v>971144000</v>
      </c>
      <c r="AE9" s="91">
        <f t="shared" si="1"/>
        <v>5264771000</v>
      </c>
      <c r="AF9" s="6">
        <f>+SUM(AF10:AF14,AF19:AF22)+AF36+AF37</f>
        <v>35439145441</v>
      </c>
      <c r="AG9" s="6">
        <f>+SUM(AG10:AG14,AG19:AG22)+AG36+AG37</f>
        <v>1546275926424</v>
      </c>
      <c r="AH9" s="33">
        <f>SUM(AH11,AH12,AH13,AH14,AH19,AH20,AH21,AH22,AH36,AH37,AH10)</f>
        <v>1581715071865</v>
      </c>
      <c r="AI9" s="34"/>
      <c r="AJ9" s="85">
        <f>SUM(AJ11,AJ10,AJ12,AJ13,AJ14,AJ19,AJ20,AJ21,AJ22,AJ37,AJ36)</f>
        <v>1575479156865</v>
      </c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</row>
    <row r="10" spans="1:47" ht="22.5" customHeight="1" x14ac:dyDescent="0.3">
      <c r="A10" s="3"/>
      <c r="B10" s="15" t="s">
        <v>37</v>
      </c>
      <c r="D10" s="16" t="s">
        <v>14</v>
      </c>
      <c r="F10" s="77">
        <v>108078190</v>
      </c>
      <c r="G10" s="77">
        <v>27123109</v>
      </c>
      <c r="H10" s="77"/>
      <c r="I10" s="77">
        <v>70342429</v>
      </c>
      <c r="J10" s="77"/>
      <c r="K10" s="77">
        <v>566635924</v>
      </c>
      <c r="L10" s="77">
        <v>68748922</v>
      </c>
      <c r="M10" s="77">
        <v>116658388</v>
      </c>
      <c r="N10" s="77"/>
      <c r="O10" s="77">
        <v>34759001</v>
      </c>
      <c r="P10" s="77"/>
      <c r="Q10" s="77">
        <v>10034632</v>
      </c>
      <c r="R10" s="77"/>
      <c r="S10" s="77">
        <v>44621125</v>
      </c>
      <c r="T10" s="77">
        <v>5492901</v>
      </c>
      <c r="U10" s="77">
        <v>23412565</v>
      </c>
      <c r="V10" s="77">
        <v>19002621</v>
      </c>
      <c r="W10" s="77">
        <v>69476415</v>
      </c>
      <c r="X10" s="77"/>
      <c r="Y10" s="77">
        <v>7695745</v>
      </c>
      <c r="Z10" s="77">
        <v>81346612</v>
      </c>
      <c r="AA10" s="7"/>
      <c r="AB10" s="7">
        <v>8598330</v>
      </c>
      <c r="AC10" s="7">
        <v>15700981</v>
      </c>
      <c r="AD10" s="7">
        <v>2698000</v>
      </c>
      <c r="AE10" s="7"/>
      <c r="AF10" s="7">
        <f>+X10</f>
        <v>0</v>
      </c>
      <c r="AG10" s="7">
        <f>+AH10-AF10</f>
        <v>1280425890</v>
      </c>
      <c r="AH10" s="7">
        <f t="shared" ref="AH10:AH44" si="2">SUM(F10:AE10)</f>
        <v>1280425890</v>
      </c>
      <c r="AI10" s="2"/>
      <c r="AJ10" s="86">
        <f>+AH10-AE10-AD10</f>
        <v>1277727890</v>
      </c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22.5" customHeight="1" x14ac:dyDescent="0.3">
      <c r="A11" s="3"/>
      <c r="B11" s="15" t="s">
        <v>21</v>
      </c>
      <c r="D11" s="16" t="s">
        <v>22</v>
      </c>
      <c r="F11" s="77">
        <v>7222698</v>
      </c>
      <c r="G11" s="77">
        <v>9683606</v>
      </c>
      <c r="H11" s="77"/>
      <c r="I11" s="77">
        <v>5846385</v>
      </c>
      <c r="J11" s="77"/>
      <c r="K11" s="77">
        <v>52623909</v>
      </c>
      <c r="L11" s="77"/>
      <c r="M11" s="77">
        <v>1741222</v>
      </c>
      <c r="N11" s="77"/>
      <c r="O11" s="77">
        <v>4015715</v>
      </c>
      <c r="P11" s="77"/>
      <c r="Q11" s="77">
        <v>2674022</v>
      </c>
      <c r="R11" s="77">
        <v>184303</v>
      </c>
      <c r="S11" s="77"/>
      <c r="T11" s="77">
        <v>367950</v>
      </c>
      <c r="U11" s="77">
        <v>945507</v>
      </c>
      <c r="V11" s="77">
        <v>1339618</v>
      </c>
      <c r="W11" s="77">
        <v>3394172</v>
      </c>
      <c r="X11" s="77"/>
      <c r="Y11" s="77"/>
      <c r="Z11" s="77">
        <v>1570298</v>
      </c>
      <c r="AA11" s="7"/>
      <c r="AB11" s="7"/>
      <c r="AC11" s="7"/>
      <c r="AD11" s="7">
        <v>1106000</v>
      </c>
      <c r="AE11" s="7"/>
      <c r="AF11" s="7">
        <v>0</v>
      </c>
      <c r="AG11" s="7">
        <f t="shared" ref="AG11:AG70" si="3">+AH11-AF11</f>
        <v>92715405</v>
      </c>
      <c r="AH11" s="7">
        <f t="shared" si="2"/>
        <v>92715405</v>
      </c>
      <c r="AI11" s="2"/>
      <c r="AJ11" s="86">
        <f>+AH11-AE11-AD11</f>
        <v>91609405</v>
      </c>
      <c r="AK11" s="2"/>
      <c r="AL11" s="2" t="s">
        <v>122</v>
      </c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2.5" customHeight="1" x14ac:dyDescent="0.3">
      <c r="A12" s="3"/>
      <c r="B12" s="15" t="s">
        <v>23</v>
      </c>
      <c r="D12" s="16" t="s">
        <v>24</v>
      </c>
      <c r="F12" s="77"/>
      <c r="G12" s="77"/>
      <c r="H12" s="77"/>
      <c r="I12" s="77">
        <v>191628114</v>
      </c>
      <c r="J12" s="77"/>
      <c r="K12" s="77">
        <v>1227974051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>
        <v>34474397792</v>
      </c>
      <c r="Z12" s="77"/>
      <c r="AA12" s="7"/>
      <c r="AB12" s="7"/>
      <c r="AC12" s="7"/>
      <c r="AD12" s="7">
        <v>76855000</v>
      </c>
      <c r="AE12" s="7"/>
      <c r="AF12" s="7">
        <v>0</v>
      </c>
      <c r="AG12" s="7">
        <f t="shared" si="3"/>
        <v>35970854957</v>
      </c>
      <c r="AH12" s="7">
        <f t="shared" si="2"/>
        <v>35970854957</v>
      </c>
      <c r="AI12" s="2"/>
      <c r="AJ12" s="86">
        <f>+AH12-AE12-AD12</f>
        <v>35893999957</v>
      </c>
      <c r="AK12" s="2"/>
      <c r="AL12" s="2" t="s">
        <v>122</v>
      </c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2.5" customHeight="1" x14ac:dyDescent="0.3">
      <c r="A13" s="3"/>
      <c r="B13" s="15" t="s">
        <v>25</v>
      </c>
      <c r="D13" s="16" t="s">
        <v>26</v>
      </c>
      <c r="F13" s="77">
        <v>166947038</v>
      </c>
      <c r="G13" s="77">
        <v>107876950</v>
      </c>
      <c r="H13" s="77">
        <v>61502320</v>
      </c>
      <c r="I13" s="77">
        <v>584705814</v>
      </c>
      <c r="J13" s="77">
        <v>417253</v>
      </c>
      <c r="K13" s="77">
        <v>5249999015</v>
      </c>
      <c r="L13" s="77">
        <v>19651842</v>
      </c>
      <c r="M13" s="77">
        <v>214937974</v>
      </c>
      <c r="N13" s="77"/>
      <c r="O13" s="77">
        <v>106901833</v>
      </c>
      <c r="P13" s="77">
        <v>12499</v>
      </c>
      <c r="Q13" s="77">
        <v>150919330</v>
      </c>
      <c r="R13" s="77">
        <v>275848</v>
      </c>
      <c r="S13" s="77">
        <v>84325164</v>
      </c>
      <c r="T13" s="77">
        <v>59236086</v>
      </c>
      <c r="U13" s="77">
        <v>35737236</v>
      </c>
      <c r="V13" s="77">
        <v>550210545</v>
      </c>
      <c r="W13" s="77">
        <v>81267468</v>
      </c>
      <c r="X13" s="77"/>
      <c r="Y13" s="77">
        <v>44688024601</v>
      </c>
      <c r="Z13" s="77">
        <v>142997498</v>
      </c>
      <c r="AA13" s="7">
        <v>2190000</v>
      </c>
      <c r="AB13" s="7">
        <v>8027790</v>
      </c>
      <c r="AC13" s="7">
        <v>6980124</v>
      </c>
      <c r="AD13" s="7">
        <v>12938000</v>
      </c>
      <c r="AE13" s="7">
        <v>78084000</v>
      </c>
      <c r="AF13" s="7">
        <v>0</v>
      </c>
      <c r="AG13" s="7">
        <f t="shared" si="3"/>
        <v>52414166228</v>
      </c>
      <c r="AH13" s="7">
        <f>SUM(F13:AE13)</f>
        <v>52414166228</v>
      </c>
      <c r="AI13" s="2"/>
      <c r="AJ13" s="86">
        <f>+AH13-AE13-AD13</f>
        <v>52323144228</v>
      </c>
      <c r="AK13" s="2"/>
      <c r="AL13" s="2" t="s">
        <v>122</v>
      </c>
      <c r="AM13" s="2"/>
      <c r="AN13" s="2"/>
      <c r="AO13" s="2"/>
      <c r="AP13" s="2"/>
      <c r="AQ13" s="2"/>
      <c r="AR13" s="2"/>
      <c r="AS13" s="2"/>
      <c r="AT13" s="2"/>
      <c r="AU13" s="2"/>
    </row>
    <row r="14" spans="1:47" s="65" customFormat="1" ht="22.5" customHeight="1" x14ac:dyDescent="0.3">
      <c r="A14" s="63"/>
      <c r="B14" s="64" t="s">
        <v>44</v>
      </c>
      <c r="D14" s="66" t="s">
        <v>2</v>
      </c>
      <c r="F14" s="67">
        <f>SUM(F15,F18)</f>
        <v>9239300000</v>
      </c>
      <c r="G14" s="67">
        <f t="shared" ref="G14:Z14" si="4">SUM(G15,G18)</f>
        <v>6327546000</v>
      </c>
      <c r="H14" s="67">
        <f t="shared" ref="H14" si="5">SUM(H15,H18)</f>
        <v>0</v>
      </c>
      <c r="I14" s="67">
        <f t="shared" si="4"/>
        <v>49444000000</v>
      </c>
      <c r="J14" s="67">
        <f t="shared" ref="J14" si="6">SUM(J15,J18)</f>
        <v>3037000000</v>
      </c>
      <c r="K14" s="67">
        <f>SUM(K15,K18)</f>
        <v>642735101000</v>
      </c>
      <c r="L14" s="67">
        <f>SUM(L15,L18)</f>
        <v>4386877000</v>
      </c>
      <c r="M14" s="67">
        <f>SUM(M15,M18)</f>
        <v>59051823000</v>
      </c>
      <c r="N14" s="67">
        <f>SUM(N15,N18)</f>
        <v>0</v>
      </c>
      <c r="O14" s="67">
        <f t="shared" si="4"/>
        <v>25705862000</v>
      </c>
      <c r="P14" s="67">
        <f t="shared" ref="P14" si="7">SUM(P15,P18)</f>
        <v>1357948000</v>
      </c>
      <c r="Q14" s="67">
        <f t="shared" si="4"/>
        <v>44395700000</v>
      </c>
      <c r="R14" s="67">
        <f t="shared" ref="R14" si="8">SUM(R15,R18)</f>
        <v>465500000</v>
      </c>
      <c r="S14" s="67">
        <f>SUM(S15,S18)</f>
        <v>3307510000</v>
      </c>
      <c r="T14" s="67">
        <f>SUM(T15,T18)</f>
        <v>1418394000</v>
      </c>
      <c r="U14" s="67">
        <f t="shared" si="4"/>
        <v>2310585000</v>
      </c>
      <c r="V14" s="67">
        <f>SUM(V15,V18)</f>
        <v>26050000000</v>
      </c>
      <c r="W14" s="67">
        <f>SUM(W15,W18)</f>
        <v>3528477000</v>
      </c>
      <c r="X14" s="67">
        <f>SUM(X15,X18)</f>
        <v>28965868000</v>
      </c>
      <c r="Y14" s="67">
        <f>SUM(Y15,Y18)</f>
        <v>140022833000</v>
      </c>
      <c r="Z14" s="67">
        <f t="shared" si="4"/>
        <v>20535203000</v>
      </c>
      <c r="AA14" s="67">
        <f t="shared" ref="AA14:AB14" si="9">SUM(AA15,AA18)</f>
        <v>1443391000</v>
      </c>
      <c r="AB14" s="67">
        <f t="shared" si="9"/>
        <v>2290000000</v>
      </c>
      <c r="AC14" s="67">
        <f t="shared" ref="AC14" si="10">SUM(AC15,AC18)</f>
        <v>2200454000</v>
      </c>
      <c r="AD14" s="67">
        <f>SUM(AD15,AD18)</f>
        <v>644164000</v>
      </c>
      <c r="AE14" s="67">
        <f>SUM(AE15,AE18)</f>
        <v>5186687000</v>
      </c>
      <c r="AF14" s="67">
        <v>0</v>
      </c>
      <c r="AG14" s="67">
        <f t="shared" si="3"/>
        <v>1084050223000</v>
      </c>
      <c r="AH14" s="67">
        <f t="shared" si="2"/>
        <v>1084050223000</v>
      </c>
      <c r="AI14" s="68"/>
      <c r="AJ14" s="86">
        <f>+AH14-AE14-AD14</f>
        <v>1078219372000</v>
      </c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 s="65" customFormat="1" ht="22.5" customHeight="1" x14ac:dyDescent="0.3">
      <c r="A15" s="63"/>
      <c r="B15" s="64" t="s">
        <v>20</v>
      </c>
      <c r="D15" s="66" t="s">
        <v>45</v>
      </c>
      <c r="F15" s="67">
        <f>SUM(F16:F17)</f>
        <v>9239300000</v>
      </c>
      <c r="G15" s="67">
        <f t="shared" ref="G15:Z15" si="11">SUM(G16:G17)</f>
        <v>6327546000</v>
      </c>
      <c r="H15" s="67">
        <f t="shared" ref="H15" si="12">SUM(H16:H17)</f>
        <v>0</v>
      </c>
      <c r="I15" s="67">
        <f t="shared" si="11"/>
        <v>49444000000</v>
      </c>
      <c r="J15" s="67">
        <f t="shared" ref="J15" si="13">SUM(J16:J17)</f>
        <v>3037000000</v>
      </c>
      <c r="K15" s="67">
        <f>SUM(K16:K17)</f>
        <v>642735101000</v>
      </c>
      <c r="L15" s="67">
        <f>SUM(L16:L17)</f>
        <v>4386877000</v>
      </c>
      <c r="M15" s="67">
        <f>SUM(M16:M17)</f>
        <v>59051823000</v>
      </c>
      <c r="N15" s="67">
        <f>SUM(N16:N17)</f>
        <v>0</v>
      </c>
      <c r="O15" s="67">
        <f t="shared" si="11"/>
        <v>25705862000</v>
      </c>
      <c r="P15" s="67">
        <f t="shared" ref="P15" si="14">SUM(P16:P17)</f>
        <v>1357948000</v>
      </c>
      <c r="Q15" s="67">
        <f t="shared" si="11"/>
        <v>44395700000</v>
      </c>
      <c r="R15" s="67">
        <f t="shared" ref="R15" si="15">SUM(R16:R17)</f>
        <v>465500000</v>
      </c>
      <c r="S15" s="67">
        <f>SUM(S16:S17)</f>
        <v>3307510000</v>
      </c>
      <c r="T15" s="67">
        <f>SUM(T16:T17)</f>
        <v>1418394000</v>
      </c>
      <c r="U15" s="67">
        <f t="shared" si="11"/>
        <v>2310585000</v>
      </c>
      <c r="V15" s="67">
        <f>SUM(V16:V17)</f>
        <v>26050000000</v>
      </c>
      <c r="W15" s="67">
        <f t="shared" si="11"/>
        <v>3528477000</v>
      </c>
      <c r="X15" s="67">
        <f>SUM(X16:X17)</f>
        <v>28965868000</v>
      </c>
      <c r="Y15" s="67">
        <f>SUM(Y16:Y17)</f>
        <v>140022833000</v>
      </c>
      <c r="Z15" s="67">
        <f t="shared" si="11"/>
        <v>20535203000</v>
      </c>
      <c r="AA15" s="67">
        <f t="shared" ref="AA15:AB15" si="16">SUM(AA16:AA17)</f>
        <v>1443391000</v>
      </c>
      <c r="AB15" s="67">
        <f t="shared" si="16"/>
        <v>2290000000</v>
      </c>
      <c r="AC15" s="67">
        <f t="shared" ref="AC15" si="17">SUM(AC16:AC17)</f>
        <v>2200454000</v>
      </c>
      <c r="AD15" s="67">
        <f>SUM(AD16:AD17)</f>
        <v>644164000</v>
      </c>
      <c r="AE15" s="67">
        <f>SUM(AE16:AE17)</f>
        <v>5186687000</v>
      </c>
      <c r="AF15" s="67">
        <v>0</v>
      </c>
      <c r="AG15" s="67">
        <f t="shared" si="3"/>
        <v>1084050223000</v>
      </c>
      <c r="AH15" s="67">
        <f t="shared" si="2"/>
        <v>1084050223000</v>
      </c>
      <c r="AI15" s="68"/>
      <c r="AJ15" s="86">
        <f t="shared" ref="AJ15:AJ70" si="18">+AH15-AE15-AD15</f>
        <v>1078219372000</v>
      </c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 ht="22.5" customHeight="1" x14ac:dyDescent="0.3">
      <c r="A16" s="3"/>
      <c r="B16" s="15"/>
      <c r="D16" s="16" t="s">
        <v>3</v>
      </c>
      <c r="F16" s="7">
        <v>6874613000</v>
      </c>
      <c r="G16" s="7">
        <v>4777546000</v>
      </c>
      <c r="H16" s="7"/>
      <c r="I16" s="7">
        <v>6924000000</v>
      </c>
      <c r="J16" s="7"/>
      <c r="K16" s="7">
        <v>33167195000</v>
      </c>
      <c r="L16" s="7">
        <v>2814877000</v>
      </c>
      <c r="M16" s="7">
        <v>15398823000</v>
      </c>
      <c r="N16" s="7"/>
      <c r="O16" s="7">
        <v>3689862000</v>
      </c>
      <c r="P16" s="7">
        <v>121948000</v>
      </c>
      <c r="Q16" s="7">
        <v>2878700000</v>
      </c>
      <c r="R16" s="7">
        <v>292500000</v>
      </c>
      <c r="S16" s="7">
        <v>2632510000</v>
      </c>
      <c r="T16" s="7">
        <v>1368394000</v>
      </c>
      <c r="U16" s="7">
        <v>2044585000</v>
      </c>
      <c r="V16" s="7">
        <v>4160000000</v>
      </c>
      <c r="W16" s="7">
        <v>3462477000</v>
      </c>
      <c r="X16" s="7">
        <v>77868000</v>
      </c>
      <c r="Y16" s="7">
        <v>5582511000</v>
      </c>
      <c r="Z16" s="7">
        <v>5430000000</v>
      </c>
      <c r="AA16" s="7"/>
      <c r="AB16" s="7">
        <v>790000000</v>
      </c>
      <c r="AC16" s="7">
        <v>1940000000</v>
      </c>
      <c r="AD16" s="7">
        <v>644164000</v>
      </c>
      <c r="AE16" s="7">
        <v>2947932000</v>
      </c>
      <c r="AF16" s="7">
        <v>0</v>
      </c>
      <c r="AG16" s="7">
        <f t="shared" si="3"/>
        <v>108020505000</v>
      </c>
      <c r="AH16" s="7">
        <f t="shared" si="2"/>
        <v>108020505000</v>
      </c>
      <c r="AI16" s="2"/>
      <c r="AJ16" s="86">
        <f t="shared" si="18"/>
        <v>104428409000</v>
      </c>
      <c r="AK16" s="2"/>
      <c r="AL16" s="2" t="s">
        <v>122</v>
      </c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2.5" customHeight="1" x14ac:dyDescent="0.3">
      <c r="A17" s="3"/>
      <c r="B17" s="15"/>
      <c r="D17" s="16" t="s">
        <v>48</v>
      </c>
      <c r="F17" s="7">
        <v>2364687000</v>
      </c>
      <c r="G17" s="7">
        <v>1550000000</v>
      </c>
      <c r="H17" s="7"/>
      <c r="I17" s="7">
        <v>42520000000</v>
      </c>
      <c r="J17" s="7">
        <v>3037000000</v>
      </c>
      <c r="K17" s="7">
        <v>609567906000</v>
      </c>
      <c r="L17" s="7">
        <v>1572000000</v>
      </c>
      <c r="M17" s="7">
        <v>43653000000</v>
      </c>
      <c r="N17" s="7"/>
      <c r="O17" s="7">
        <v>22016000000</v>
      </c>
      <c r="P17" s="7">
        <v>1236000000</v>
      </c>
      <c r="Q17" s="7">
        <v>41517000000</v>
      </c>
      <c r="R17" s="7">
        <v>173000000</v>
      </c>
      <c r="S17" s="7">
        <v>675000000</v>
      </c>
      <c r="T17" s="7">
        <v>50000000</v>
      </c>
      <c r="U17" s="7">
        <v>266000000</v>
      </c>
      <c r="V17" s="7">
        <v>21890000000</v>
      </c>
      <c r="W17" s="7">
        <v>66000000</v>
      </c>
      <c r="X17" s="7">
        <v>28888000000</v>
      </c>
      <c r="Y17" s="7">
        <v>134440322000</v>
      </c>
      <c r="Z17" s="7">
        <v>15105203000</v>
      </c>
      <c r="AA17" s="7">
        <v>1443391000</v>
      </c>
      <c r="AB17" s="7">
        <v>1500000000</v>
      </c>
      <c r="AC17" s="7">
        <v>260454000</v>
      </c>
      <c r="AD17" s="7"/>
      <c r="AE17" s="7">
        <v>2238755000</v>
      </c>
      <c r="AF17" s="7">
        <v>0</v>
      </c>
      <c r="AG17" s="7">
        <f t="shared" si="3"/>
        <v>976029718000</v>
      </c>
      <c r="AH17" s="7">
        <f t="shared" si="2"/>
        <v>976029718000</v>
      </c>
      <c r="AI17" s="2"/>
      <c r="AJ17" s="86">
        <f>+AH17-AE17-AD17</f>
        <v>973790963000</v>
      </c>
      <c r="AK17" s="2"/>
      <c r="AL17" s="2" t="s">
        <v>122</v>
      </c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2.5" customHeight="1" x14ac:dyDescent="0.3">
      <c r="A18" s="3"/>
      <c r="B18" s="15" t="s">
        <v>31</v>
      </c>
      <c r="D18" s="16" t="s">
        <v>46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>
        <v>0</v>
      </c>
      <c r="AG18" s="7">
        <f t="shared" si="3"/>
        <v>0</v>
      </c>
      <c r="AH18" s="7">
        <f t="shared" si="2"/>
        <v>0</v>
      </c>
      <c r="AI18" s="2"/>
      <c r="AJ18" s="86">
        <f t="shared" si="18"/>
        <v>0</v>
      </c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22.5" customHeight="1" x14ac:dyDescent="0.3">
      <c r="A19" s="3"/>
      <c r="B19" s="15" t="s">
        <v>4</v>
      </c>
      <c r="D19" s="16" t="s">
        <v>27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>
        <v>0</v>
      </c>
      <c r="AG19" s="7">
        <f t="shared" si="3"/>
        <v>0</v>
      </c>
      <c r="AH19" s="7">
        <f t="shared" si="2"/>
        <v>0</v>
      </c>
      <c r="AI19" s="2"/>
      <c r="AJ19" s="86">
        <f t="shared" si="18"/>
        <v>0</v>
      </c>
      <c r="AK19" s="2"/>
      <c r="AL19" s="2" t="s">
        <v>122</v>
      </c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22.5" customHeight="1" x14ac:dyDescent="0.3">
      <c r="A20" s="3"/>
      <c r="B20" s="15" t="s">
        <v>59</v>
      </c>
      <c r="D20" s="16" t="s">
        <v>28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>
        <v>0</v>
      </c>
      <c r="AG20" s="7">
        <f t="shared" si="3"/>
        <v>0</v>
      </c>
      <c r="AH20" s="7">
        <f t="shared" si="2"/>
        <v>0</v>
      </c>
      <c r="AI20" s="2"/>
      <c r="AJ20" s="86">
        <f t="shared" si="18"/>
        <v>0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22.5" customHeight="1" x14ac:dyDescent="0.3">
      <c r="A21" s="3"/>
      <c r="B21" s="15" t="s">
        <v>60</v>
      </c>
      <c r="D21" s="16" t="s">
        <v>29</v>
      </c>
      <c r="F21" s="7">
        <v>1680211061</v>
      </c>
      <c r="G21" s="7">
        <v>1050582006</v>
      </c>
      <c r="H21" s="7">
        <v>512084985</v>
      </c>
      <c r="I21" s="7">
        <v>2473756895</v>
      </c>
      <c r="J21" s="7"/>
      <c r="K21" s="7">
        <v>28896807734</v>
      </c>
      <c r="L21" s="7">
        <v>130503552</v>
      </c>
      <c r="M21" s="7">
        <v>429514002</v>
      </c>
      <c r="N21" s="7"/>
      <c r="O21" s="7">
        <v>2701230426</v>
      </c>
      <c r="P21" s="7">
        <v>562066</v>
      </c>
      <c r="Q21" s="7">
        <v>1040607737</v>
      </c>
      <c r="R21" s="7">
        <v>1258970</v>
      </c>
      <c r="S21" s="7">
        <v>584461937</v>
      </c>
      <c r="T21" s="7">
        <v>154462915</v>
      </c>
      <c r="U21" s="7">
        <v>342198816</v>
      </c>
      <c r="V21" s="7">
        <v>1828565636</v>
      </c>
      <c r="W21" s="7">
        <v>995392753</v>
      </c>
      <c r="X21" s="7"/>
      <c r="Y21" s="7">
        <v>268645471</v>
      </c>
      <c r="Z21" s="7">
        <v>1283085681</v>
      </c>
      <c r="AA21" s="7">
        <v>385528</v>
      </c>
      <c r="AB21" s="7">
        <v>41892028</v>
      </c>
      <c r="AC21" s="7"/>
      <c r="AD21" s="7">
        <v>139770000</v>
      </c>
      <c r="AE21" s="7"/>
      <c r="AF21" s="7">
        <v>0</v>
      </c>
      <c r="AG21" s="7">
        <f t="shared" si="3"/>
        <v>44555980199</v>
      </c>
      <c r="AH21" s="7">
        <f t="shared" si="2"/>
        <v>44555980199</v>
      </c>
      <c r="AI21" s="2"/>
      <c r="AJ21" s="86">
        <f t="shared" si="18"/>
        <v>44416210199</v>
      </c>
      <c r="AK21" s="2"/>
      <c r="AL21" s="2" t="s">
        <v>122</v>
      </c>
      <c r="AM21" s="2"/>
      <c r="AN21" s="2"/>
      <c r="AO21" s="2"/>
      <c r="AP21" s="2"/>
      <c r="AQ21" s="2"/>
      <c r="AR21" s="2"/>
      <c r="AS21" s="2"/>
      <c r="AT21" s="2"/>
      <c r="AU21" s="2"/>
    </row>
    <row r="22" spans="1:47" s="65" customFormat="1" ht="22.5" customHeight="1" x14ac:dyDescent="0.3">
      <c r="A22" s="63"/>
      <c r="B22" s="69" t="s">
        <v>61</v>
      </c>
      <c r="C22" s="70"/>
      <c r="D22" s="71" t="s">
        <v>51</v>
      </c>
      <c r="E22" s="70"/>
      <c r="F22" s="72">
        <f>+F23+F24</f>
        <v>0</v>
      </c>
      <c r="G22" s="72">
        <f t="shared" ref="G22:AF22" si="19">+G23+G24</f>
        <v>1719842025</v>
      </c>
      <c r="H22" s="72">
        <f t="shared" ref="H22" si="20">+H23+H24</f>
        <v>0</v>
      </c>
      <c r="I22" s="72">
        <f t="shared" si="19"/>
        <v>1047884482</v>
      </c>
      <c r="J22" s="72">
        <f t="shared" ref="J22" si="21">+J23+J24</f>
        <v>0</v>
      </c>
      <c r="K22" s="72">
        <f t="shared" si="19"/>
        <v>25238230333</v>
      </c>
      <c r="L22" s="72">
        <f t="shared" ref="L22:N22" si="22">+L23+L24</f>
        <v>0</v>
      </c>
      <c r="M22" s="72">
        <f t="shared" si="22"/>
        <v>0</v>
      </c>
      <c r="N22" s="72">
        <f t="shared" si="22"/>
        <v>0</v>
      </c>
      <c r="O22" s="72">
        <f t="shared" si="19"/>
        <v>2049021915</v>
      </c>
      <c r="P22" s="72">
        <f t="shared" ref="P22" si="23">+P23+P24</f>
        <v>0</v>
      </c>
      <c r="Q22" s="72">
        <f t="shared" si="19"/>
        <v>28975474</v>
      </c>
      <c r="R22" s="72">
        <f t="shared" ref="R22" si="24">+R23+R24</f>
        <v>0</v>
      </c>
      <c r="S22" s="72">
        <f>+S23+S24</f>
        <v>0</v>
      </c>
      <c r="T22" s="72">
        <f>+T23+T24</f>
        <v>0</v>
      </c>
      <c r="U22" s="72">
        <f t="shared" si="19"/>
        <v>0</v>
      </c>
      <c r="V22" s="72">
        <f>+V23+V24</f>
        <v>7555191212</v>
      </c>
      <c r="W22" s="72">
        <f t="shared" si="19"/>
        <v>0</v>
      </c>
      <c r="X22" s="72">
        <f t="shared" si="19"/>
        <v>0</v>
      </c>
      <c r="Y22" s="72">
        <f t="shared" si="19"/>
        <v>194118511120</v>
      </c>
      <c r="Z22" s="72">
        <f t="shared" si="19"/>
        <v>0</v>
      </c>
      <c r="AA22" s="72">
        <f t="shared" ref="AA22:AB22" si="25">+AA23+AA24</f>
        <v>0</v>
      </c>
      <c r="AB22" s="72">
        <f t="shared" si="25"/>
        <v>0</v>
      </c>
      <c r="AC22" s="72">
        <f t="shared" ref="AC22" si="26">+AC23+AC24</f>
        <v>0</v>
      </c>
      <c r="AD22" s="72">
        <f t="shared" si="19"/>
        <v>0</v>
      </c>
      <c r="AE22" s="72">
        <f t="shared" si="19"/>
        <v>0</v>
      </c>
      <c r="AF22" s="72">
        <f t="shared" si="19"/>
        <v>35439145441</v>
      </c>
      <c r="AG22" s="72">
        <f>+AH22-AF22</f>
        <v>196318511120</v>
      </c>
      <c r="AH22" s="72">
        <f t="shared" si="2"/>
        <v>231757656561</v>
      </c>
      <c r="AI22" s="73"/>
      <c r="AJ22" s="87">
        <f>+AH22-AE22-AD22</f>
        <v>231757656561</v>
      </c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 ht="22.5" customHeight="1" x14ac:dyDescent="0.3">
      <c r="A23" s="3"/>
      <c r="B23" s="17" t="s">
        <v>20</v>
      </c>
      <c r="D23" s="16" t="s">
        <v>92</v>
      </c>
      <c r="F23" s="7">
        <v>0</v>
      </c>
      <c r="G23" s="7"/>
      <c r="H23" s="7"/>
      <c r="I23" s="7"/>
      <c r="J23" s="7"/>
      <c r="K23" s="77">
        <v>2200000000</v>
      </c>
      <c r="L23" s="7"/>
      <c r="M23" s="7"/>
      <c r="N23" s="7"/>
      <c r="O23" s="7"/>
      <c r="P23" s="7"/>
      <c r="Q23" s="77"/>
      <c r="R23" s="7"/>
      <c r="S23" s="7"/>
      <c r="T23" s="7"/>
      <c r="U23" s="7"/>
      <c r="V23" s="7"/>
      <c r="W23" s="7"/>
      <c r="X23" s="7"/>
      <c r="Y23" s="93">
        <v>8576511120</v>
      </c>
      <c r="Z23" s="7"/>
      <c r="AA23" s="7"/>
      <c r="AB23" s="7"/>
      <c r="AC23" s="7"/>
      <c r="AD23" s="7"/>
      <c r="AE23" s="7"/>
      <c r="AF23" s="7">
        <v>0</v>
      </c>
      <c r="AG23" s="7">
        <f t="shared" si="3"/>
        <v>10776511120</v>
      </c>
      <c r="AH23" s="7">
        <f t="shared" si="2"/>
        <v>10776511120</v>
      </c>
      <c r="AI23" s="2"/>
      <c r="AJ23" s="86">
        <f t="shared" si="18"/>
        <v>10776511120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s="65" customFormat="1" ht="22.5" customHeight="1" x14ac:dyDescent="0.3">
      <c r="A24" s="63"/>
      <c r="B24" s="74" t="s">
        <v>39</v>
      </c>
      <c r="D24" s="66" t="s">
        <v>93</v>
      </c>
      <c r="F24" s="67">
        <f>+SUM(F25:F34)</f>
        <v>0</v>
      </c>
      <c r="G24" s="67">
        <f t="shared" ref="G24:AE24" si="27">+SUM(G25:G34)</f>
        <v>1719842025</v>
      </c>
      <c r="H24" s="67">
        <f t="shared" ref="H24" si="28">+SUM(H25:H34)</f>
        <v>0</v>
      </c>
      <c r="I24" s="67">
        <f t="shared" si="27"/>
        <v>1047884482</v>
      </c>
      <c r="J24" s="67">
        <f t="shared" si="27"/>
        <v>0</v>
      </c>
      <c r="K24" s="67">
        <f t="shared" si="27"/>
        <v>23038230333</v>
      </c>
      <c r="L24" s="67">
        <f t="shared" si="27"/>
        <v>0</v>
      </c>
      <c r="M24" s="67">
        <f t="shared" si="27"/>
        <v>0</v>
      </c>
      <c r="N24" s="67">
        <f t="shared" si="27"/>
        <v>0</v>
      </c>
      <c r="O24" s="67">
        <f t="shared" si="27"/>
        <v>2049021915</v>
      </c>
      <c r="P24" s="67">
        <f t="shared" ref="P24" si="29">+SUM(P25:P34)</f>
        <v>0</v>
      </c>
      <c r="Q24" s="67">
        <f t="shared" si="27"/>
        <v>28975474</v>
      </c>
      <c r="R24" s="67">
        <f t="shared" si="27"/>
        <v>0</v>
      </c>
      <c r="S24" s="67">
        <f t="shared" si="27"/>
        <v>0</v>
      </c>
      <c r="T24" s="67">
        <f t="shared" si="27"/>
        <v>0</v>
      </c>
      <c r="U24" s="67">
        <f t="shared" si="27"/>
        <v>0</v>
      </c>
      <c r="V24" s="67">
        <f t="shared" si="27"/>
        <v>7555191212</v>
      </c>
      <c r="W24" s="67">
        <f t="shared" si="27"/>
        <v>0</v>
      </c>
      <c r="X24" s="67">
        <f t="shared" si="27"/>
        <v>0</v>
      </c>
      <c r="Y24" s="67">
        <f t="shared" si="27"/>
        <v>185542000000</v>
      </c>
      <c r="Z24" s="67">
        <f t="shared" si="27"/>
        <v>0</v>
      </c>
      <c r="AA24" s="67">
        <f t="shared" si="27"/>
        <v>0</v>
      </c>
      <c r="AB24" s="67">
        <f>+SUM(AB25:AB34)</f>
        <v>0</v>
      </c>
      <c r="AC24" s="67">
        <f>+SUM(AC25:AC34)</f>
        <v>0</v>
      </c>
      <c r="AD24" s="67">
        <f t="shared" si="27"/>
        <v>0</v>
      </c>
      <c r="AE24" s="67">
        <f t="shared" si="27"/>
        <v>0</v>
      </c>
      <c r="AF24" s="67">
        <f>+SUM(AF25:AF34)</f>
        <v>35439145441</v>
      </c>
      <c r="AG24" s="67">
        <f t="shared" si="3"/>
        <v>185542000000</v>
      </c>
      <c r="AH24" s="67">
        <f t="shared" si="2"/>
        <v>220981145441</v>
      </c>
      <c r="AI24" s="68"/>
      <c r="AJ24" s="86">
        <f t="shared" si="18"/>
        <v>220981145441</v>
      </c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 ht="22.5" customHeight="1" x14ac:dyDescent="0.3">
      <c r="A25" s="3"/>
      <c r="B25" s="17"/>
      <c r="D25" s="16" t="s">
        <v>96</v>
      </c>
      <c r="F25" s="7"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93">
        <v>185542000000</v>
      </c>
      <c r="Z25" s="7"/>
      <c r="AA25" s="7"/>
      <c r="AB25" s="7"/>
      <c r="AC25" s="7"/>
      <c r="AD25" s="7"/>
      <c r="AE25" s="7"/>
      <c r="AF25" s="7">
        <v>0</v>
      </c>
      <c r="AG25" s="7">
        <f t="shared" si="3"/>
        <v>185542000000</v>
      </c>
      <c r="AH25" s="7">
        <f t="shared" si="2"/>
        <v>185542000000</v>
      </c>
      <c r="AI25" s="2"/>
      <c r="AJ25" s="86">
        <f t="shared" si="18"/>
        <v>185542000000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22.5" customHeight="1" x14ac:dyDescent="0.3">
      <c r="A26" s="3"/>
      <c r="B26" s="17"/>
      <c r="D26" s="16" t="s">
        <v>97</v>
      </c>
      <c r="F26" s="7"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>
        <v>0</v>
      </c>
      <c r="AG26" s="7">
        <f t="shared" si="3"/>
        <v>0</v>
      </c>
      <c r="AH26" s="7">
        <f t="shared" si="2"/>
        <v>0</v>
      </c>
      <c r="AI26" s="2"/>
      <c r="AJ26" s="86">
        <f t="shared" si="18"/>
        <v>0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22.5" customHeight="1" x14ac:dyDescent="0.3">
      <c r="A27" s="3"/>
      <c r="B27" s="17"/>
      <c r="D27" s="16" t="s">
        <v>138</v>
      </c>
      <c r="F27" s="7"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>
        <v>0</v>
      </c>
      <c r="AG27" s="7">
        <f t="shared" ref="AG27" si="30">+AH27-AF27</f>
        <v>0</v>
      </c>
      <c r="AH27" s="7">
        <f t="shared" ref="AH27" si="31">SUM(F27:AE27)</f>
        <v>0</v>
      </c>
      <c r="AI27" s="2"/>
      <c r="AJ27" s="86">
        <f t="shared" ref="AJ27" si="32">+AH27-AE27-AD27</f>
        <v>0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22.5" customHeight="1" x14ac:dyDescent="0.3">
      <c r="A28" s="3"/>
      <c r="B28" s="17"/>
      <c r="D28" s="16" t="s">
        <v>98</v>
      </c>
      <c r="F28" s="7"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>
        <v>0</v>
      </c>
      <c r="AG28" s="7">
        <f t="shared" si="3"/>
        <v>0</v>
      </c>
      <c r="AH28" s="7">
        <f t="shared" si="2"/>
        <v>0</v>
      </c>
      <c r="AI28" s="2"/>
      <c r="AJ28" s="86">
        <f t="shared" si="18"/>
        <v>0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22.5" customHeight="1" x14ac:dyDescent="0.3">
      <c r="A29" s="3"/>
      <c r="B29" s="17"/>
      <c r="D29" s="16" t="s">
        <v>99</v>
      </c>
      <c r="F29" s="7"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>
        <v>0</v>
      </c>
      <c r="AG29" s="7">
        <f t="shared" si="3"/>
        <v>0</v>
      </c>
      <c r="AH29" s="7">
        <f t="shared" si="2"/>
        <v>0</v>
      </c>
      <c r="AI29" s="2"/>
      <c r="AJ29" s="86">
        <f t="shared" si="18"/>
        <v>0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22.5" customHeight="1" x14ac:dyDescent="0.3">
      <c r="A30" s="3"/>
      <c r="B30" s="17"/>
      <c r="D30" s="16" t="s">
        <v>100</v>
      </c>
      <c r="F30" s="7"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>
        <v>0</v>
      </c>
      <c r="AG30" s="7">
        <f>+AH30-AF30</f>
        <v>0</v>
      </c>
      <c r="AH30" s="7">
        <f t="shared" si="2"/>
        <v>0</v>
      </c>
      <c r="AI30" s="2"/>
      <c r="AJ30" s="86">
        <f t="shared" ref="AJ30" si="33">+AH30-AE30-AD30</f>
        <v>0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22.5" customHeight="1" x14ac:dyDescent="0.3">
      <c r="A31" s="3"/>
      <c r="B31" s="17"/>
      <c r="D31" s="16" t="s">
        <v>123</v>
      </c>
      <c r="F31" s="7"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>
        <v>0</v>
      </c>
      <c r="AG31" s="7">
        <f>+AH31-AF31</f>
        <v>0</v>
      </c>
      <c r="AH31" s="7">
        <f t="shared" si="2"/>
        <v>0</v>
      </c>
      <c r="AI31" s="2"/>
      <c r="AJ31" s="86">
        <f t="shared" si="18"/>
        <v>0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22.5" customHeight="1" x14ac:dyDescent="0.3">
      <c r="A32" s="3"/>
      <c r="B32" s="17"/>
      <c r="D32" s="16" t="s">
        <v>139</v>
      </c>
      <c r="F32" s="7"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>
        <v>0</v>
      </c>
      <c r="AG32" s="7">
        <f>+AH32-AF32</f>
        <v>0</v>
      </c>
      <c r="AH32" s="7">
        <f t="shared" ref="AH32" si="34">SUM(F32:AE32)</f>
        <v>0</v>
      </c>
      <c r="AI32" s="2"/>
      <c r="AJ32" s="86">
        <f t="shared" ref="AJ32" si="35">+AH32-AE32-AD32</f>
        <v>0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22.5" customHeight="1" x14ac:dyDescent="0.3">
      <c r="A33" s="3"/>
      <c r="B33" s="17"/>
      <c r="D33" s="16" t="s">
        <v>101</v>
      </c>
      <c r="F33" s="7">
        <v>0</v>
      </c>
      <c r="G33" s="7">
        <v>1719842025</v>
      </c>
      <c r="H33" s="7"/>
      <c r="I33" s="7">
        <v>1047884482</v>
      </c>
      <c r="J33" s="7"/>
      <c r="K33" s="93">
        <v>23038230333</v>
      </c>
      <c r="L33" s="7"/>
      <c r="M33" s="7"/>
      <c r="N33" s="7"/>
      <c r="O33" s="93">
        <v>2049021915</v>
      </c>
      <c r="P33" s="7"/>
      <c r="Q33" s="93">
        <v>28975474</v>
      </c>
      <c r="R33" s="7"/>
      <c r="S33" s="7"/>
      <c r="T33" s="7"/>
      <c r="U33" s="7"/>
      <c r="V33" s="93">
        <v>7555191212</v>
      </c>
      <c r="W33" s="7"/>
      <c r="X33" s="7"/>
      <c r="Y33" s="7"/>
      <c r="Z33" s="7"/>
      <c r="AA33" s="7"/>
      <c r="AB33" s="7"/>
      <c r="AC33" s="7"/>
      <c r="AD33" s="7"/>
      <c r="AE33" s="7"/>
      <c r="AF33" s="7">
        <f>+SUM(G33:AE33)</f>
        <v>35439145441</v>
      </c>
      <c r="AG33" s="7">
        <f t="shared" si="3"/>
        <v>0</v>
      </c>
      <c r="AH33" s="7">
        <f t="shared" si="2"/>
        <v>35439145441</v>
      </c>
      <c r="AI33" s="2"/>
      <c r="AJ33" s="86">
        <f t="shared" si="18"/>
        <v>35439145441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22.5" customHeight="1" x14ac:dyDescent="0.3">
      <c r="A34" s="3"/>
      <c r="B34" s="17"/>
      <c r="D34" s="16" t="s">
        <v>102</v>
      </c>
      <c r="F34" s="7"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>
        <f>+SUM(G34:AE34)</f>
        <v>0</v>
      </c>
      <c r="AG34" s="7">
        <f t="shared" si="3"/>
        <v>0</v>
      </c>
      <c r="AH34" s="7">
        <f t="shared" si="2"/>
        <v>0</v>
      </c>
      <c r="AI34" s="2"/>
      <c r="AJ34" s="86">
        <f t="shared" si="18"/>
        <v>0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22.5" customHeight="1" x14ac:dyDescent="0.3">
      <c r="A35" s="3"/>
      <c r="B35" s="17"/>
      <c r="D35" s="16" t="s">
        <v>149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2"/>
      <c r="AJ35" s="86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22.5" customHeight="1" x14ac:dyDescent="0.3">
      <c r="A36" s="3"/>
      <c r="B36" s="15">
        <v>14</v>
      </c>
      <c r="D36" s="16" t="s">
        <v>82</v>
      </c>
      <c r="F36" s="7"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>
        <v>0</v>
      </c>
      <c r="AG36" s="7">
        <f t="shared" si="3"/>
        <v>0</v>
      </c>
      <c r="AH36" s="7">
        <f t="shared" si="2"/>
        <v>0</v>
      </c>
      <c r="AI36" s="2"/>
      <c r="AJ36" s="86">
        <f t="shared" si="18"/>
        <v>0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22.5" customHeight="1" x14ac:dyDescent="0.3">
      <c r="A37" s="3"/>
      <c r="B37" s="15" t="s">
        <v>62</v>
      </c>
      <c r="D37" s="16" t="s">
        <v>5</v>
      </c>
      <c r="F37" s="7">
        <v>-2256080110</v>
      </c>
      <c r="G37" s="7">
        <v>17041283611</v>
      </c>
      <c r="H37" s="7"/>
      <c r="I37" s="7">
        <v>3408368190</v>
      </c>
      <c r="J37" s="7">
        <v>1360999255</v>
      </c>
      <c r="K37" s="7">
        <v>-118301633359</v>
      </c>
      <c r="L37" s="7">
        <v>1002899545</v>
      </c>
      <c r="M37" s="7">
        <v>-4439394276</v>
      </c>
      <c r="N37" s="7"/>
      <c r="O37" s="7">
        <v>12173313133</v>
      </c>
      <c r="P37" s="7">
        <v>1608512246</v>
      </c>
      <c r="Q37" s="7">
        <v>22465952831</v>
      </c>
      <c r="R37" s="7">
        <v>160766514</v>
      </c>
      <c r="S37" s="7">
        <v>909624866</v>
      </c>
      <c r="T37" s="7">
        <v>95249131</v>
      </c>
      <c r="U37" s="7">
        <v>982406615</v>
      </c>
      <c r="V37" s="7">
        <v>28068129004</v>
      </c>
      <c r="W37" s="7">
        <v>467562267</v>
      </c>
      <c r="X37" s="7">
        <v>57344510</v>
      </c>
      <c r="Y37" s="7">
        <v>165978688790</v>
      </c>
      <c r="Z37" s="7">
        <v>-347883391</v>
      </c>
      <c r="AA37" s="7">
        <v>161882385</v>
      </c>
      <c r="AB37" s="7">
        <v>901444868</v>
      </c>
      <c r="AC37" s="7"/>
      <c r="AD37" s="7">
        <v>93613000</v>
      </c>
      <c r="AE37" s="7"/>
      <c r="AF37" s="7">
        <v>0</v>
      </c>
      <c r="AG37" s="7">
        <f t="shared" si="3"/>
        <v>131593049625</v>
      </c>
      <c r="AH37" s="7">
        <f t="shared" si="2"/>
        <v>131593049625</v>
      </c>
      <c r="AI37" s="2"/>
      <c r="AJ37" s="86">
        <f t="shared" si="18"/>
        <v>131499436625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s="36" customFormat="1" ht="24.95" customHeight="1" x14ac:dyDescent="0.15">
      <c r="A38" s="28"/>
      <c r="B38" s="37"/>
      <c r="C38" s="30"/>
      <c r="D38" s="31" t="s">
        <v>6</v>
      </c>
      <c r="E38" s="32"/>
      <c r="F38" s="91">
        <f>SUM(F39,F40,F41,F42,F48,F49,F50,F59,F60,F64,F65,F69,F70)</f>
        <v>10489040296</v>
      </c>
      <c r="G38" s="91">
        <f t="shared" ref="G38:Z38" si="36">SUM(G39,G40,G41,G42,G48,G49,G50,G59,G60,G64,G65,G69,G70)</f>
        <v>15430317217</v>
      </c>
      <c r="H38" s="91">
        <f t="shared" ref="H38:I38" si="37">SUM(H39,H40,H41,H42,H48,H49,H50,H59,H60,H64,H65,H69,H70)</f>
        <v>3439090481</v>
      </c>
      <c r="I38" s="91">
        <f t="shared" si="37"/>
        <v>68816543490</v>
      </c>
      <c r="J38" s="91">
        <f t="shared" ref="J38" si="38">SUM(J39,J40,J41,J42,J48,J49,J50,J59,J60,J64,J65,J69,J70)</f>
        <v>4196261174</v>
      </c>
      <c r="K38" s="91">
        <f t="shared" si="36"/>
        <v>727730293321</v>
      </c>
      <c r="L38" s="91">
        <f t="shared" ref="L38:N38" si="39">SUM(L39,L40,L41,L42,L48,L49,L50,L59,L60,L64,L65,L69,L70)</f>
        <v>4822405196</v>
      </c>
      <c r="M38" s="91">
        <f t="shared" si="39"/>
        <v>52626176348</v>
      </c>
      <c r="N38" s="91">
        <f t="shared" si="39"/>
        <v>0</v>
      </c>
      <c r="O38" s="91">
        <f t="shared" si="36"/>
        <v>50579008656</v>
      </c>
      <c r="P38" s="91">
        <f t="shared" ref="P38" si="40">SUM(P39,P40,P41,P42,P48,P49,P50,P59,P60,P64,P65,P69,P70)</f>
        <v>1845851599</v>
      </c>
      <c r="Q38" s="91">
        <f t="shared" si="36"/>
        <v>56235942069</v>
      </c>
      <c r="R38" s="91">
        <f t="shared" ref="R38" si="41">SUM(R39,R40,R41,R42,R48,R49,R50,R59,R60,R64,R65,R69,R70)</f>
        <v>573175489</v>
      </c>
      <c r="S38" s="91">
        <f>SUM(S39,S40,S41,S42,S48,S49,S50,S59,S60,S64,S65,S69,S70)</f>
        <v>3201550143</v>
      </c>
      <c r="T38" s="91">
        <f>SUM(T39,T40,T41,T42,T48,T49,T50,T59,T60,T64,T65,T69,T70)</f>
        <v>1633614248</v>
      </c>
      <c r="U38" s="91">
        <f t="shared" si="36"/>
        <v>2950607630</v>
      </c>
      <c r="V38" s="91">
        <f>SUM(V39,V40,V41,V42,V48,V49,V50,V59,V60,V64,V65,V69,V70)</f>
        <v>89942261344</v>
      </c>
      <c r="W38" s="91">
        <f t="shared" si="36"/>
        <v>4108616568</v>
      </c>
      <c r="X38" s="91">
        <f t="shared" si="36"/>
        <v>36116713606</v>
      </c>
      <c r="Y38" s="91">
        <f t="shared" si="36"/>
        <v>402625861670</v>
      </c>
      <c r="Z38" s="91">
        <f t="shared" si="36"/>
        <v>9921574360</v>
      </c>
      <c r="AA38" s="91">
        <f t="shared" ref="AA38:AB38" si="42">SUM(AA39,AA40,AA41,AA42,AA48,AA49,AA50,AA59,AA60,AA64,AA65,AA69,AA70)</f>
        <v>501165805</v>
      </c>
      <c r="AB38" s="91">
        <f t="shared" si="42"/>
        <v>1366526002</v>
      </c>
      <c r="AC38" s="91">
        <f t="shared" ref="AC38" si="43">SUM(AC39,AC40,AC41,AC42,AC48,AC49,AC50,AC59,AC60,AC64,AC65,AC69,AC70)</f>
        <v>1960313085</v>
      </c>
      <c r="AD38" s="91">
        <f t="shared" ref="AD38" si="44">SUM(AD39,AD40,AD41,AD42,AD48,AD49,AD50,AD59,AD60,AD64,AD65,AD69,AD70)</f>
        <v>879998000</v>
      </c>
      <c r="AE38" s="91">
        <f t="shared" ref="AE38:AG38" si="45">SUM(AE39,AE40,AE41,AE42,AE48,AE49,AE50,AE59,AE60,AE64,AE65,AE69,AE70)</f>
        <v>6871938000</v>
      </c>
      <c r="AF38" s="6">
        <f t="shared" si="45"/>
        <v>34939145441</v>
      </c>
      <c r="AG38" s="6">
        <f t="shared" si="45"/>
        <v>1523925700356</v>
      </c>
      <c r="AH38" s="33">
        <f t="shared" si="2"/>
        <v>1558864845797</v>
      </c>
      <c r="AI38" s="35"/>
      <c r="AJ38" s="85">
        <f>SUM(AJ39,AJ40,AJ41,AJ42,AJ48,AJ49,AJ50,AJ59,AJ60,AJ64,AJ65,AJ69,AJ70)</f>
        <v>1551112909797</v>
      </c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</row>
    <row r="39" spans="1:47" ht="22.5" customHeight="1" x14ac:dyDescent="0.3">
      <c r="A39" s="3"/>
      <c r="B39" s="15" t="s">
        <v>7</v>
      </c>
      <c r="D39" s="16" t="s">
        <v>8</v>
      </c>
      <c r="F39" s="7">
        <v>6729256299</v>
      </c>
      <c r="G39" s="7">
        <v>4690009673</v>
      </c>
      <c r="H39" s="7"/>
      <c r="I39" s="7">
        <v>7661604825</v>
      </c>
      <c r="J39" s="7"/>
      <c r="K39" s="7">
        <v>32387245283</v>
      </c>
      <c r="L39" s="7">
        <v>2841758740</v>
      </c>
      <c r="M39" s="7">
        <v>14093249794</v>
      </c>
      <c r="N39" s="7"/>
      <c r="O39" s="7">
        <v>3558750373</v>
      </c>
      <c r="P39" s="7">
        <v>136195776</v>
      </c>
      <c r="Q39" s="7">
        <v>2793372132</v>
      </c>
      <c r="R39" s="7">
        <v>293667790</v>
      </c>
      <c r="S39" s="7">
        <v>2567491266</v>
      </c>
      <c r="T39" s="7">
        <v>1380962580</v>
      </c>
      <c r="U39" s="7">
        <v>2138447614</v>
      </c>
      <c r="V39" s="7">
        <v>5192300618</v>
      </c>
      <c r="W39" s="7">
        <v>3583335714</v>
      </c>
      <c r="X39" s="7">
        <v>77912771</v>
      </c>
      <c r="Y39" s="7">
        <v>6011283985</v>
      </c>
      <c r="Z39" s="7">
        <v>5423570540</v>
      </c>
      <c r="AA39" s="7"/>
      <c r="AB39" s="7">
        <v>747684800</v>
      </c>
      <c r="AC39" s="7">
        <v>1936858814</v>
      </c>
      <c r="AD39" s="7">
        <v>656643000</v>
      </c>
      <c r="AE39" s="7">
        <v>3996703000</v>
      </c>
      <c r="AF39" s="7">
        <v>0</v>
      </c>
      <c r="AG39" s="7">
        <f t="shared" si="3"/>
        <v>108898305387</v>
      </c>
      <c r="AH39" s="7">
        <f t="shared" si="2"/>
        <v>108898305387</v>
      </c>
      <c r="AI39" s="2"/>
      <c r="AJ39" s="86">
        <f>+AH39-AE39-AD39</f>
        <v>104244959387</v>
      </c>
      <c r="AK39" s="2"/>
      <c r="AL39" s="2" t="s">
        <v>122</v>
      </c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22.5" customHeight="1" x14ac:dyDescent="0.3">
      <c r="A40" s="3"/>
      <c r="B40" s="15" t="s">
        <v>9</v>
      </c>
      <c r="D40" s="16" t="s">
        <v>10</v>
      </c>
      <c r="F40" s="7">
        <v>2182887586</v>
      </c>
      <c r="G40" s="7">
        <v>234344279</v>
      </c>
      <c r="H40" s="7"/>
      <c r="I40" s="7">
        <v>1160772175</v>
      </c>
      <c r="J40" s="7">
        <v>3035515470</v>
      </c>
      <c r="K40" s="7">
        <v>1939461429</v>
      </c>
      <c r="L40" s="7">
        <v>1059321096</v>
      </c>
      <c r="M40" s="7">
        <v>10446365647</v>
      </c>
      <c r="N40" s="7"/>
      <c r="O40" s="7">
        <v>166468409</v>
      </c>
      <c r="P40" s="7">
        <v>965647170</v>
      </c>
      <c r="Q40" s="7">
        <v>129679858</v>
      </c>
      <c r="R40" s="7">
        <v>47347928</v>
      </c>
      <c r="S40" s="7">
        <v>206680836</v>
      </c>
      <c r="T40" s="7">
        <v>66934321</v>
      </c>
      <c r="U40" s="7">
        <v>78172062</v>
      </c>
      <c r="V40" s="7">
        <v>504938406</v>
      </c>
      <c r="W40" s="7">
        <v>155384015</v>
      </c>
      <c r="X40" s="7"/>
      <c r="Y40" s="7">
        <v>325699916</v>
      </c>
      <c r="Z40" s="7">
        <v>516832179</v>
      </c>
      <c r="AA40" s="7">
        <v>200538597</v>
      </c>
      <c r="AB40" s="7">
        <v>10922427</v>
      </c>
      <c r="AC40" s="7">
        <v>21197015</v>
      </c>
      <c r="AD40" s="7">
        <v>52677000</v>
      </c>
      <c r="AE40" s="7">
        <v>1685104000</v>
      </c>
      <c r="AF40" s="7">
        <v>0</v>
      </c>
      <c r="AG40" s="7">
        <f t="shared" si="3"/>
        <v>25192891821</v>
      </c>
      <c r="AH40" s="7">
        <f t="shared" si="2"/>
        <v>25192891821</v>
      </c>
      <c r="AI40" s="2"/>
      <c r="AJ40" s="86">
        <f t="shared" si="18"/>
        <v>23455110821</v>
      </c>
      <c r="AK40" s="2"/>
      <c r="AL40" s="2" t="s">
        <v>122</v>
      </c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22.5" customHeight="1" x14ac:dyDescent="0.3">
      <c r="A41" s="3"/>
      <c r="B41" s="15" t="s">
        <v>11</v>
      </c>
      <c r="D41" s="16" t="s">
        <v>52</v>
      </c>
      <c r="F41" s="7">
        <v>127847782</v>
      </c>
      <c r="G41" s="7">
        <v>152787303</v>
      </c>
      <c r="H41" s="7"/>
      <c r="I41" s="7">
        <v>321921800</v>
      </c>
      <c r="J41" s="7"/>
      <c r="K41" s="7">
        <v>737194839</v>
      </c>
      <c r="L41" s="7">
        <v>125931266</v>
      </c>
      <c r="M41" s="7">
        <v>638891261</v>
      </c>
      <c r="N41" s="7"/>
      <c r="O41" s="7">
        <v>210855050</v>
      </c>
      <c r="P41" s="7"/>
      <c r="Q41" s="7"/>
      <c r="R41" s="7">
        <v>210115</v>
      </c>
      <c r="S41" s="7">
        <v>125814612</v>
      </c>
      <c r="T41" s="7">
        <v>104185051</v>
      </c>
      <c r="U41" s="7">
        <v>19691371</v>
      </c>
      <c r="V41" s="7">
        <v>28767648</v>
      </c>
      <c r="W41" s="7">
        <v>99473430</v>
      </c>
      <c r="X41" s="7"/>
      <c r="Y41" s="7"/>
      <c r="Z41" s="7">
        <v>49367185</v>
      </c>
      <c r="AA41" s="7"/>
      <c r="AB41" s="7"/>
      <c r="AC41" s="7"/>
      <c r="AD41" s="77">
        <v>35461000</v>
      </c>
      <c r="AE41" s="7"/>
      <c r="AF41" s="7">
        <v>0</v>
      </c>
      <c r="AG41" s="7">
        <f t="shared" si="3"/>
        <v>2778399713</v>
      </c>
      <c r="AH41" s="7">
        <f t="shared" si="2"/>
        <v>2778399713</v>
      </c>
      <c r="AI41" s="2"/>
      <c r="AJ41" s="86">
        <f t="shared" si="18"/>
        <v>2742938713</v>
      </c>
      <c r="AK41" s="2"/>
      <c r="AL41" s="2" t="s">
        <v>122</v>
      </c>
      <c r="AM41" s="2"/>
      <c r="AN41" s="2"/>
      <c r="AO41" s="2"/>
      <c r="AP41" s="2"/>
      <c r="AQ41" s="2"/>
      <c r="AR41" s="2"/>
      <c r="AS41" s="2"/>
      <c r="AT41" s="2"/>
      <c r="AU41" s="2"/>
    </row>
    <row r="42" spans="1:47" s="65" customFormat="1" ht="22.5" customHeight="1" x14ac:dyDescent="0.3">
      <c r="A42" s="63"/>
      <c r="B42" s="69" t="s">
        <v>12</v>
      </c>
      <c r="C42" s="70"/>
      <c r="D42" s="71" t="s">
        <v>14</v>
      </c>
      <c r="E42" s="70"/>
      <c r="F42" s="72">
        <f>+SUM(F43:F47)</f>
        <v>0</v>
      </c>
      <c r="G42" s="72">
        <f t="shared" ref="G42:AD42" si="46">+SUM(G43:G47)</f>
        <v>0</v>
      </c>
      <c r="H42" s="72">
        <f t="shared" ref="H42" si="47">+SUM(H43:H47)</f>
        <v>0</v>
      </c>
      <c r="I42" s="72">
        <f t="shared" si="46"/>
        <v>0</v>
      </c>
      <c r="J42" s="72">
        <f t="shared" si="46"/>
        <v>0</v>
      </c>
      <c r="K42" s="72">
        <f t="shared" si="46"/>
        <v>0</v>
      </c>
      <c r="L42" s="72">
        <f t="shared" si="46"/>
        <v>0</v>
      </c>
      <c r="M42" s="72">
        <f t="shared" si="46"/>
        <v>0</v>
      </c>
      <c r="N42" s="72">
        <f t="shared" si="46"/>
        <v>0</v>
      </c>
      <c r="O42" s="72">
        <f t="shared" si="46"/>
        <v>0</v>
      </c>
      <c r="P42" s="72">
        <f t="shared" si="46"/>
        <v>0</v>
      </c>
      <c r="Q42" s="72">
        <f t="shared" si="46"/>
        <v>0</v>
      </c>
      <c r="R42" s="72">
        <f t="shared" si="46"/>
        <v>0</v>
      </c>
      <c r="S42" s="72">
        <f t="shared" si="46"/>
        <v>180788628</v>
      </c>
      <c r="T42" s="72">
        <f t="shared" si="46"/>
        <v>0</v>
      </c>
      <c r="U42" s="72">
        <f t="shared" si="46"/>
        <v>0</v>
      </c>
      <c r="V42" s="72">
        <f t="shared" si="46"/>
        <v>31893738</v>
      </c>
      <c r="W42" s="72">
        <f t="shared" si="46"/>
        <v>0</v>
      </c>
      <c r="X42" s="72">
        <f t="shared" si="46"/>
        <v>0</v>
      </c>
      <c r="Y42" s="72">
        <f t="shared" si="46"/>
        <v>0</v>
      </c>
      <c r="Z42" s="72">
        <f t="shared" si="46"/>
        <v>0</v>
      </c>
      <c r="AA42" s="72">
        <f t="shared" si="46"/>
        <v>0</v>
      </c>
      <c r="AB42" s="72">
        <f t="shared" si="46"/>
        <v>0</v>
      </c>
      <c r="AC42" s="72">
        <f t="shared" ref="AC42" si="48">+SUM(AC43:AC47)</f>
        <v>0</v>
      </c>
      <c r="AD42" s="72">
        <f t="shared" si="46"/>
        <v>0</v>
      </c>
      <c r="AE42" s="72">
        <f>+SUM(AE43:AE47)</f>
        <v>0</v>
      </c>
      <c r="AF42" s="72">
        <f>+SUM(AF43:AF47)</f>
        <v>0</v>
      </c>
      <c r="AG42" s="72">
        <f>+AH42-AF42</f>
        <v>212682366</v>
      </c>
      <c r="AH42" s="72">
        <f>SUM(F42:AE42)</f>
        <v>212682366</v>
      </c>
      <c r="AI42" s="72">
        <f t="shared" ref="AI42" si="49">+SUM(AI43:AI45)</f>
        <v>0</v>
      </c>
      <c r="AJ42" s="86">
        <f t="shared" si="18"/>
        <v>212682366</v>
      </c>
      <c r="AK42" s="68"/>
      <c r="AL42" s="68" t="s">
        <v>122</v>
      </c>
      <c r="AM42" s="68"/>
      <c r="AN42" s="68"/>
      <c r="AO42" s="68"/>
      <c r="AP42" s="68"/>
      <c r="AQ42" s="68"/>
      <c r="AR42" s="68"/>
      <c r="AS42" s="68"/>
      <c r="AT42" s="68"/>
      <c r="AU42" s="68"/>
    </row>
    <row r="43" spans="1:47" ht="22.5" customHeight="1" x14ac:dyDescent="0.3">
      <c r="A43" s="3"/>
      <c r="B43" s="17" t="s">
        <v>20</v>
      </c>
      <c r="D43" s="16" t="s">
        <v>92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>
        <v>0</v>
      </c>
      <c r="AG43" s="7">
        <f t="shared" si="3"/>
        <v>0</v>
      </c>
      <c r="AH43" s="7">
        <f t="shared" si="2"/>
        <v>0</v>
      </c>
      <c r="AI43" s="2"/>
      <c r="AJ43" s="86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22.5" customHeight="1" x14ac:dyDescent="0.3">
      <c r="A44" s="3"/>
      <c r="B44" s="17" t="s">
        <v>39</v>
      </c>
      <c r="D44" s="16" t="s">
        <v>93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>
        <v>96256380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>
        <v>0</v>
      </c>
      <c r="AG44" s="7">
        <f t="shared" si="3"/>
        <v>96256380</v>
      </c>
      <c r="AH44" s="7">
        <f t="shared" si="2"/>
        <v>96256380</v>
      </c>
      <c r="AI44" s="2"/>
      <c r="AJ44" s="86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22.5" customHeight="1" x14ac:dyDescent="0.3">
      <c r="A45" s="3"/>
      <c r="B45" s="17" t="s">
        <v>31</v>
      </c>
      <c r="D45" s="16" t="s">
        <v>94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>
        <v>61238</v>
      </c>
      <c r="W45" s="7"/>
      <c r="X45" s="7"/>
      <c r="Y45" s="7"/>
      <c r="Z45" s="7"/>
      <c r="AA45" s="7"/>
      <c r="AB45" s="7"/>
      <c r="AC45" s="7"/>
      <c r="AD45" s="7"/>
      <c r="AE45" s="7"/>
      <c r="AF45" s="7">
        <v>0</v>
      </c>
      <c r="AG45" s="7">
        <f t="shared" si="3"/>
        <v>61238</v>
      </c>
      <c r="AH45" s="7">
        <f t="shared" ref="AH45:AH70" si="50">SUM(F45:AE45)</f>
        <v>61238</v>
      </c>
      <c r="AI45" s="2"/>
      <c r="AJ45" s="86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22.5" customHeight="1" x14ac:dyDescent="0.3">
      <c r="A46" s="3"/>
      <c r="B46" s="17" t="s">
        <v>23</v>
      </c>
      <c r="D46" s="16" t="s">
        <v>121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>
        <v>84532248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>
        <v>0</v>
      </c>
      <c r="AG46" s="7">
        <f t="shared" ref="AG46" si="51">+AH46-AF46</f>
        <v>84532248</v>
      </c>
      <c r="AH46" s="7">
        <f t="shared" si="50"/>
        <v>84532248</v>
      </c>
      <c r="AI46" s="2"/>
      <c r="AJ46" s="86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2.5" customHeight="1" x14ac:dyDescent="0.3">
      <c r="A47" s="3"/>
      <c r="B47" s="17" t="s">
        <v>25</v>
      </c>
      <c r="D47" s="16" t="s">
        <v>140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>
        <v>31832500</v>
      </c>
      <c r="W47" s="7"/>
      <c r="X47" s="7"/>
      <c r="Y47" s="7"/>
      <c r="Z47" s="7"/>
      <c r="AA47" s="7"/>
      <c r="AB47" s="7"/>
      <c r="AC47" s="7"/>
      <c r="AD47" s="7"/>
      <c r="AE47" s="7"/>
      <c r="AF47" s="7">
        <v>0</v>
      </c>
      <c r="AG47" s="7">
        <f t="shared" ref="AG47" si="52">+AH47-AF47</f>
        <v>31832500</v>
      </c>
      <c r="AH47" s="7">
        <f t="shared" ref="AH47" si="53">SUM(F47:AE47)</f>
        <v>31832500</v>
      </c>
      <c r="AI47" s="2"/>
      <c r="AJ47" s="86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22.5" customHeight="1" x14ac:dyDescent="0.3">
      <c r="A48" s="3"/>
      <c r="B48" s="15" t="s">
        <v>13</v>
      </c>
      <c r="D48" s="16" t="s">
        <v>30</v>
      </c>
      <c r="F48" s="7">
        <v>191501665</v>
      </c>
      <c r="G48" s="7">
        <v>151500789</v>
      </c>
      <c r="H48" s="7"/>
      <c r="I48" s="7">
        <v>227967066</v>
      </c>
      <c r="J48" s="7"/>
      <c r="K48" s="7">
        <v>1114850218</v>
      </c>
      <c r="L48" s="7">
        <v>26696781</v>
      </c>
      <c r="M48" s="7">
        <v>86805335</v>
      </c>
      <c r="N48" s="7"/>
      <c r="O48" s="7">
        <v>69792608</v>
      </c>
      <c r="P48" s="7"/>
      <c r="Q48" s="7">
        <v>115341000</v>
      </c>
      <c r="R48" s="7"/>
      <c r="S48" s="7">
        <v>60944135</v>
      </c>
      <c r="T48" s="7">
        <v>80012262</v>
      </c>
      <c r="U48" s="7">
        <v>48006893</v>
      </c>
      <c r="V48" s="7">
        <v>169161540</v>
      </c>
      <c r="W48" s="7">
        <v>114347261</v>
      </c>
      <c r="X48" s="7"/>
      <c r="Y48" s="7">
        <v>143188652</v>
      </c>
      <c r="Z48" s="7">
        <v>187649926</v>
      </c>
      <c r="AA48" s="7"/>
      <c r="AB48" s="7">
        <v>7511759</v>
      </c>
      <c r="AC48" s="7">
        <v>2257256</v>
      </c>
      <c r="AD48" s="7">
        <v>3119000</v>
      </c>
      <c r="AE48" s="7"/>
      <c r="AF48" s="7">
        <v>0</v>
      </c>
      <c r="AG48" s="7">
        <f t="shared" si="3"/>
        <v>2800654146</v>
      </c>
      <c r="AH48" s="7">
        <f t="shared" si="50"/>
        <v>2800654146</v>
      </c>
      <c r="AI48" s="2"/>
      <c r="AJ48" s="86">
        <f t="shared" si="18"/>
        <v>2797535146</v>
      </c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22.5" customHeight="1" x14ac:dyDescent="0.3">
      <c r="A49" s="3"/>
      <c r="B49" s="15" t="s">
        <v>63</v>
      </c>
      <c r="D49" s="16" t="s">
        <v>55</v>
      </c>
      <c r="F49" s="7"/>
      <c r="G49" s="7"/>
      <c r="H49" s="7"/>
      <c r="I49" s="7">
        <v>56459882</v>
      </c>
      <c r="J49" s="7"/>
      <c r="K49" s="7">
        <v>439016947</v>
      </c>
      <c r="L49" s="7"/>
      <c r="M49" s="7">
        <v>4530264</v>
      </c>
      <c r="N49" s="7"/>
      <c r="O49" s="7"/>
      <c r="P49" s="7"/>
      <c r="Q49" s="7"/>
      <c r="R49" s="7"/>
      <c r="S49" s="7"/>
      <c r="T49" s="7"/>
      <c r="U49" s="7"/>
      <c r="V49" s="7">
        <v>27411114</v>
      </c>
      <c r="W49" s="7"/>
      <c r="X49" s="7"/>
      <c r="Y49" s="7">
        <v>857466283</v>
      </c>
      <c r="Z49" s="7"/>
      <c r="AA49" s="7"/>
      <c r="AB49" s="7"/>
      <c r="AC49" s="7"/>
      <c r="AD49" s="7"/>
      <c r="AE49" s="7"/>
      <c r="AF49" s="7">
        <v>0</v>
      </c>
      <c r="AG49" s="7">
        <f t="shared" si="3"/>
        <v>1384884490</v>
      </c>
      <c r="AH49" s="7">
        <f t="shared" si="50"/>
        <v>1384884490</v>
      </c>
      <c r="AI49" s="2"/>
      <c r="AJ49" s="86">
        <f t="shared" si="18"/>
        <v>1384884490</v>
      </c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s="65" customFormat="1" ht="22.5" customHeight="1" x14ac:dyDescent="0.3">
      <c r="A50" s="63"/>
      <c r="B50" s="64" t="s">
        <v>64</v>
      </c>
      <c r="D50" s="75" t="s">
        <v>56</v>
      </c>
      <c r="F50" s="67">
        <f>SUM(F51:F58)</f>
        <v>312520430</v>
      </c>
      <c r="G50" s="67">
        <f t="shared" ref="G50:AE50" si="54">SUM(G51:G58)</f>
        <v>68552924</v>
      </c>
      <c r="H50" s="67">
        <f t="shared" si="54"/>
        <v>0</v>
      </c>
      <c r="I50" s="67">
        <f t="shared" si="54"/>
        <v>1507691</v>
      </c>
      <c r="J50" s="67">
        <f t="shared" si="54"/>
        <v>0</v>
      </c>
      <c r="K50" s="67">
        <f t="shared" si="54"/>
        <v>1547000</v>
      </c>
      <c r="L50" s="67">
        <f t="shared" si="54"/>
        <v>0</v>
      </c>
      <c r="M50" s="67">
        <f t="shared" si="54"/>
        <v>3887074</v>
      </c>
      <c r="N50" s="67">
        <f t="shared" si="54"/>
        <v>0</v>
      </c>
      <c r="O50" s="67">
        <f t="shared" si="54"/>
        <v>91087078</v>
      </c>
      <c r="P50" s="67">
        <f t="shared" si="54"/>
        <v>453937476</v>
      </c>
      <c r="Q50" s="67">
        <f t="shared" si="54"/>
        <v>0</v>
      </c>
      <c r="R50" s="67">
        <f t="shared" si="54"/>
        <v>83400</v>
      </c>
      <c r="S50" s="67">
        <f t="shared" si="54"/>
        <v>40745186</v>
      </c>
      <c r="T50" s="67">
        <f t="shared" si="54"/>
        <v>0</v>
      </c>
      <c r="U50" s="67">
        <f t="shared" si="54"/>
        <v>15128995</v>
      </c>
      <c r="V50" s="67">
        <f t="shared" si="54"/>
        <v>13238527</v>
      </c>
      <c r="W50" s="67">
        <f t="shared" si="54"/>
        <v>41085684</v>
      </c>
      <c r="X50" s="67">
        <f t="shared" si="54"/>
        <v>0</v>
      </c>
      <c r="Y50" s="67">
        <f t="shared" si="54"/>
        <v>27077088</v>
      </c>
      <c r="Z50" s="67">
        <f t="shared" si="54"/>
        <v>41338008</v>
      </c>
      <c r="AA50" s="67">
        <f t="shared" si="54"/>
        <v>1055090</v>
      </c>
      <c r="AB50" s="67">
        <f t="shared" si="54"/>
        <v>0</v>
      </c>
      <c r="AC50" s="67">
        <f t="shared" si="54"/>
        <v>0</v>
      </c>
      <c r="AD50" s="67">
        <f t="shared" si="54"/>
        <v>0</v>
      </c>
      <c r="AE50" s="67">
        <f t="shared" si="54"/>
        <v>5632000</v>
      </c>
      <c r="AF50" s="67">
        <v>0</v>
      </c>
      <c r="AG50" s="67">
        <f t="shared" si="3"/>
        <v>1118423651</v>
      </c>
      <c r="AH50" s="67">
        <f t="shared" si="50"/>
        <v>1118423651</v>
      </c>
      <c r="AI50" s="68"/>
      <c r="AJ50" s="86">
        <f t="shared" si="18"/>
        <v>1112791651</v>
      </c>
      <c r="AK50" s="68"/>
      <c r="AL50" s="68" t="s">
        <v>122</v>
      </c>
      <c r="AM50" s="68"/>
      <c r="AN50" s="68"/>
      <c r="AO50" s="68"/>
      <c r="AP50" s="68"/>
      <c r="AQ50" s="68"/>
      <c r="AR50" s="68"/>
      <c r="AS50" s="68"/>
      <c r="AT50" s="68"/>
      <c r="AU50" s="68"/>
    </row>
    <row r="51" spans="1:47" ht="22.5" customHeight="1" x14ac:dyDescent="0.3">
      <c r="A51" s="3"/>
      <c r="B51" s="26" t="s">
        <v>20</v>
      </c>
      <c r="C51" s="24"/>
      <c r="D51" s="27" t="s">
        <v>38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>
        <v>0</v>
      </c>
      <c r="AG51" s="8">
        <f t="shared" si="3"/>
        <v>0</v>
      </c>
      <c r="AH51" s="8">
        <f t="shared" si="50"/>
        <v>0</v>
      </c>
      <c r="AI51" s="2"/>
      <c r="AJ51" s="86">
        <f t="shared" si="18"/>
        <v>0</v>
      </c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22.5" customHeight="1" x14ac:dyDescent="0.3">
      <c r="A52" s="3"/>
      <c r="B52" s="17" t="s">
        <v>39</v>
      </c>
      <c r="D52" s="16" t="s">
        <v>85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>
        <v>0</v>
      </c>
      <c r="AG52" s="7">
        <f t="shared" si="3"/>
        <v>0</v>
      </c>
      <c r="AH52" s="7">
        <f t="shared" si="50"/>
        <v>0</v>
      </c>
      <c r="AI52" s="2"/>
      <c r="AJ52" s="86">
        <f t="shared" si="18"/>
        <v>0</v>
      </c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22.5" customHeight="1" x14ac:dyDescent="0.3">
      <c r="A53" s="3"/>
      <c r="B53" s="17" t="s">
        <v>31</v>
      </c>
      <c r="D53" s="16" t="s">
        <v>33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>
        <v>453937476</v>
      </c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>
        <v>0</v>
      </c>
      <c r="AG53" s="7">
        <f t="shared" si="3"/>
        <v>453937476</v>
      </c>
      <c r="AH53" s="7">
        <f t="shared" si="50"/>
        <v>453937476</v>
      </c>
      <c r="AI53" s="2"/>
      <c r="AJ53" s="86">
        <f t="shared" si="18"/>
        <v>453937476</v>
      </c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22.5" customHeight="1" x14ac:dyDescent="0.3">
      <c r="A54" s="3"/>
      <c r="B54" s="17" t="s">
        <v>32</v>
      </c>
      <c r="D54" s="16" t="s">
        <v>34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>
        <v>0</v>
      </c>
      <c r="AG54" s="7">
        <f t="shared" si="3"/>
        <v>0</v>
      </c>
      <c r="AH54" s="7">
        <f t="shared" si="50"/>
        <v>0</v>
      </c>
      <c r="AI54" s="2"/>
      <c r="AJ54" s="86">
        <f t="shared" si="18"/>
        <v>0</v>
      </c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22.5" customHeight="1" x14ac:dyDescent="0.3">
      <c r="A55" s="3"/>
      <c r="B55" s="17" t="s">
        <v>37</v>
      </c>
      <c r="D55" s="16" t="s">
        <v>47</v>
      </c>
      <c r="F55" s="7">
        <v>743880</v>
      </c>
      <c r="G55" s="77"/>
      <c r="H55" s="77"/>
      <c r="I55" s="7"/>
      <c r="J55" s="7"/>
      <c r="K55" s="7"/>
      <c r="L55" s="7"/>
      <c r="M55" s="7">
        <v>3887074</v>
      </c>
      <c r="N55" s="7"/>
      <c r="O55" s="7"/>
      <c r="P55" s="7"/>
      <c r="Q55" s="7"/>
      <c r="R55" s="93">
        <v>83400</v>
      </c>
      <c r="S55" s="7"/>
      <c r="T55" s="7"/>
      <c r="U55" s="7"/>
      <c r="V55" s="7"/>
      <c r="W55" s="7"/>
      <c r="X55" s="7"/>
      <c r="Y55" s="7"/>
      <c r="Z55" s="7"/>
      <c r="AA55" s="93">
        <v>1055090</v>
      </c>
      <c r="AB55" s="7"/>
      <c r="AC55" s="7"/>
      <c r="AD55" s="7"/>
      <c r="AE55" s="7"/>
      <c r="AF55" s="7">
        <v>0</v>
      </c>
      <c r="AG55" s="7">
        <f t="shared" si="3"/>
        <v>5769444</v>
      </c>
      <c r="AH55" s="7">
        <f t="shared" si="50"/>
        <v>5769444</v>
      </c>
      <c r="AI55" s="2"/>
      <c r="AJ55" s="86">
        <f t="shared" si="18"/>
        <v>5769444</v>
      </c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22.5" customHeight="1" x14ac:dyDescent="0.35">
      <c r="A56" s="3"/>
      <c r="B56" s="17" t="s">
        <v>21</v>
      </c>
      <c r="D56" s="16" t="s">
        <v>36</v>
      </c>
      <c r="F56" s="58">
        <v>54455653</v>
      </c>
      <c r="G56" s="77">
        <v>63803191</v>
      </c>
      <c r="H56" s="77"/>
      <c r="I56" s="7"/>
      <c r="J56" s="7"/>
      <c r="K56" s="93">
        <v>1547000</v>
      </c>
      <c r="L56" s="7"/>
      <c r="M56" s="7"/>
      <c r="N56" s="7"/>
      <c r="O56" s="93">
        <v>14016728</v>
      </c>
      <c r="P56" s="7"/>
      <c r="Q56" s="7"/>
      <c r="R56" s="58"/>
      <c r="S56" s="93">
        <v>37109736</v>
      </c>
      <c r="T56" s="7"/>
      <c r="U56" s="93">
        <v>15128995</v>
      </c>
      <c r="V56" s="93">
        <v>13238527</v>
      </c>
      <c r="W56" s="93">
        <v>40625868</v>
      </c>
      <c r="X56" s="7"/>
      <c r="Y56" s="93">
        <v>269400</v>
      </c>
      <c r="Z56" s="93">
        <v>2210203</v>
      </c>
      <c r="AA56" s="7"/>
      <c r="AB56" s="7"/>
      <c r="AC56" s="7"/>
      <c r="AD56" s="7"/>
      <c r="AE56" s="7">
        <v>1101000</v>
      </c>
      <c r="AF56" s="7">
        <v>0</v>
      </c>
      <c r="AG56" s="7">
        <f t="shared" si="3"/>
        <v>243506301</v>
      </c>
      <c r="AH56" s="7">
        <f t="shared" si="50"/>
        <v>243506301</v>
      </c>
      <c r="AI56" s="2"/>
      <c r="AJ56" s="86">
        <f t="shared" si="18"/>
        <v>242405301</v>
      </c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22.5" customHeight="1" x14ac:dyDescent="0.35">
      <c r="A57" s="3"/>
      <c r="B57" s="17" t="s">
        <v>23</v>
      </c>
      <c r="D57" s="16" t="s">
        <v>35</v>
      </c>
      <c r="F57" s="58">
        <v>257077066</v>
      </c>
      <c r="G57" s="77">
        <v>4749733</v>
      </c>
      <c r="H57" s="77"/>
      <c r="I57" s="7">
        <v>1507691</v>
      </c>
      <c r="J57" s="7"/>
      <c r="K57" s="7"/>
      <c r="L57" s="7"/>
      <c r="M57" s="7"/>
      <c r="N57" s="7"/>
      <c r="O57" s="93">
        <v>77070350</v>
      </c>
      <c r="P57" s="7"/>
      <c r="Q57" s="7"/>
      <c r="R57" s="58"/>
      <c r="S57" s="93">
        <v>3635450</v>
      </c>
      <c r="T57" s="7"/>
      <c r="U57" s="7"/>
      <c r="V57" s="7"/>
      <c r="W57" s="93">
        <v>459816</v>
      </c>
      <c r="X57" s="7"/>
      <c r="Y57" s="7">
        <v>26807688</v>
      </c>
      <c r="Z57" s="7">
        <v>39127805</v>
      </c>
      <c r="AA57" s="7"/>
      <c r="AB57" s="7"/>
      <c r="AC57" s="7"/>
      <c r="AD57" s="7"/>
      <c r="AE57" s="7">
        <v>4531000</v>
      </c>
      <c r="AF57" s="7">
        <v>0</v>
      </c>
      <c r="AG57" s="7">
        <f t="shared" si="3"/>
        <v>414966599</v>
      </c>
      <c r="AH57" s="7">
        <f t="shared" si="50"/>
        <v>414966599</v>
      </c>
      <c r="AI57" s="2"/>
      <c r="AJ57" s="86">
        <f t="shared" si="18"/>
        <v>410435599</v>
      </c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22.5" customHeight="1" x14ac:dyDescent="0.35">
      <c r="A58" s="3"/>
      <c r="B58" s="17" t="s">
        <v>83</v>
      </c>
      <c r="D58" s="16" t="s">
        <v>84</v>
      </c>
      <c r="F58" s="58">
        <v>243831</v>
      </c>
      <c r="G58" s="77"/>
      <c r="H58" s="77"/>
      <c r="I58" s="7"/>
      <c r="J58" s="7"/>
      <c r="K58" s="7"/>
      <c r="L58" s="7"/>
      <c r="M58" s="7"/>
      <c r="N58" s="7"/>
      <c r="O58" s="7"/>
      <c r="P58" s="7"/>
      <c r="Q58" s="7"/>
      <c r="R58" s="58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>
        <v>0</v>
      </c>
      <c r="AG58" s="7">
        <f t="shared" si="3"/>
        <v>243831</v>
      </c>
      <c r="AH58" s="7">
        <f t="shared" si="50"/>
        <v>243831</v>
      </c>
      <c r="AI58" s="2"/>
      <c r="AJ58" s="86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22.5" customHeight="1" x14ac:dyDescent="0.3">
      <c r="A59" s="3"/>
      <c r="B59" s="19">
        <v>30</v>
      </c>
      <c r="C59" s="20"/>
      <c r="D59" s="21" t="s">
        <v>87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7">
        <v>0</v>
      </c>
      <c r="AG59" s="7">
        <f t="shared" si="3"/>
        <v>0</v>
      </c>
      <c r="AH59" s="7">
        <f t="shared" si="50"/>
        <v>0</v>
      </c>
      <c r="AI59" s="2"/>
      <c r="AJ59" s="86">
        <f t="shared" si="18"/>
        <v>0</v>
      </c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s="65" customFormat="1" ht="22.5" customHeight="1" x14ac:dyDescent="0.3">
      <c r="A60" s="63"/>
      <c r="B60" s="69" t="s">
        <v>65</v>
      </c>
      <c r="C60" s="70"/>
      <c r="D60" s="71" t="s">
        <v>15</v>
      </c>
      <c r="F60" s="72">
        <f>SUM(F61:F63)</f>
        <v>0</v>
      </c>
      <c r="G60" s="94">
        <f t="shared" ref="G60:AE60" si="55">SUM(G61:G63)</f>
        <v>6527517535</v>
      </c>
      <c r="H60" s="72">
        <f t="shared" ref="H60" si="56">SUM(H61:H63)</f>
        <v>3439090481</v>
      </c>
      <c r="I60" s="94">
        <f t="shared" ref="I60:O60" si="57">SUM(I61:I63)</f>
        <v>36118121529</v>
      </c>
      <c r="J60" s="72">
        <f t="shared" si="57"/>
        <v>0</v>
      </c>
      <c r="K60" s="94">
        <f t="shared" si="57"/>
        <v>469566553929</v>
      </c>
      <c r="L60" s="72">
        <f t="shared" si="57"/>
        <v>0</v>
      </c>
      <c r="M60" s="72">
        <f t="shared" si="57"/>
        <v>19264274169</v>
      </c>
      <c r="N60" s="72">
        <f t="shared" si="57"/>
        <v>0</v>
      </c>
      <c r="O60" s="94">
        <f t="shared" si="57"/>
        <v>39558530531</v>
      </c>
      <c r="P60" s="72">
        <f t="shared" ref="P60" si="58">SUM(P61:P63)</f>
        <v>0</v>
      </c>
      <c r="Q60" s="72">
        <f t="shared" si="55"/>
        <v>33540799277</v>
      </c>
      <c r="R60" s="72">
        <f t="shared" ref="R60" si="59">SUM(R61:R63)</f>
        <v>90892791</v>
      </c>
      <c r="S60" s="72">
        <f>SUM(S61:S63)</f>
        <v>0</v>
      </c>
      <c r="T60" s="72">
        <f>SUM(T61:T63)</f>
        <v>0</v>
      </c>
      <c r="U60" s="72">
        <f t="shared" si="55"/>
        <v>0</v>
      </c>
      <c r="V60" s="72">
        <f>SUM(V61:V63)</f>
        <v>60258503024</v>
      </c>
      <c r="W60" s="72">
        <f t="shared" si="55"/>
        <v>0</v>
      </c>
      <c r="X60" s="72">
        <f t="shared" ref="X60" si="60">SUM(X61:X63)</f>
        <v>0</v>
      </c>
      <c r="Y60" s="72">
        <f>SUM(Y61:Y63)</f>
        <v>119606733023</v>
      </c>
      <c r="Z60" s="72">
        <f t="shared" si="55"/>
        <v>1120967190</v>
      </c>
      <c r="AA60" s="72">
        <f t="shared" ref="AA60:AB60" si="61">SUM(AA61:AA63)</f>
        <v>0</v>
      </c>
      <c r="AB60" s="72">
        <f t="shared" si="61"/>
        <v>78341165</v>
      </c>
      <c r="AC60" s="72">
        <f t="shared" ref="AC60" si="62">SUM(AC61:AC63)</f>
        <v>0</v>
      </c>
      <c r="AD60" s="72">
        <f t="shared" si="55"/>
        <v>0</v>
      </c>
      <c r="AE60" s="72">
        <f t="shared" si="55"/>
        <v>0</v>
      </c>
      <c r="AF60" s="76">
        <v>0</v>
      </c>
      <c r="AG60" s="76">
        <f t="shared" si="3"/>
        <v>789170324644</v>
      </c>
      <c r="AH60" s="76">
        <f t="shared" si="50"/>
        <v>789170324644</v>
      </c>
      <c r="AI60" s="68"/>
      <c r="AJ60" s="86">
        <f t="shared" si="18"/>
        <v>789170324644</v>
      </c>
      <c r="AK60" s="68"/>
      <c r="AL60" s="68" t="s">
        <v>122</v>
      </c>
      <c r="AM60" s="68"/>
      <c r="AN60" s="68"/>
      <c r="AO60" s="68"/>
      <c r="AP60" s="68"/>
      <c r="AQ60" s="68"/>
      <c r="AR60" s="68"/>
      <c r="AS60" s="68"/>
      <c r="AT60" s="68"/>
      <c r="AU60" s="68"/>
    </row>
    <row r="61" spans="1:47" ht="22.5" customHeight="1" x14ac:dyDescent="0.3">
      <c r="A61" s="3"/>
      <c r="B61" s="17" t="s">
        <v>20</v>
      </c>
      <c r="D61" s="16" t="s">
        <v>42</v>
      </c>
      <c r="F61" s="7"/>
      <c r="G61" s="7"/>
      <c r="H61" s="7">
        <v>83772547</v>
      </c>
      <c r="I61" s="7">
        <v>121332602</v>
      </c>
      <c r="J61" s="7"/>
      <c r="K61" s="7">
        <v>1570778776</v>
      </c>
      <c r="L61" s="7"/>
      <c r="M61" s="7"/>
      <c r="N61" s="7"/>
      <c r="O61" s="7">
        <v>130400985</v>
      </c>
      <c r="P61" s="7"/>
      <c r="Q61" s="7">
        <v>238570292</v>
      </c>
      <c r="R61" s="7"/>
      <c r="S61" s="7"/>
      <c r="T61" s="7"/>
      <c r="U61" s="7"/>
      <c r="V61" s="7">
        <v>661371855</v>
      </c>
      <c r="W61" s="7"/>
      <c r="X61" s="7"/>
      <c r="Y61" s="7"/>
      <c r="Z61" s="7"/>
      <c r="AA61" s="7"/>
      <c r="AB61" s="7">
        <v>78341165</v>
      </c>
      <c r="AC61" s="7"/>
      <c r="AD61" s="7"/>
      <c r="AE61" s="7"/>
      <c r="AF61" s="7">
        <v>0</v>
      </c>
      <c r="AG61" s="7">
        <f t="shared" si="3"/>
        <v>2884568222</v>
      </c>
      <c r="AH61" s="7">
        <f t="shared" si="50"/>
        <v>2884568222</v>
      </c>
      <c r="AI61" s="2"/>
      <c r="AJ61" s="86">
        <f t="shared" si="18"/>
        <v>2884568222</v>
      </c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22.5" customHeight="1" x14ac:dyDescent="0.3">
      <c r="A62" s="3"/>
      <c r="B62" s="17" t="s">
        <v>39</v>
      </c>
      <c r="D62" s="16" t="s">
        <v>43</v>
      </c>
      <c r="F62" s="7"/>
      <c r="G62" s="7">
        <v>6527517535</v>
      </c>
      <c r="H62" s="7">
        <v>3355317934</v>
      </c>
      <c r="I62" s="7">
        <v>35996788927</v>
      </c>
      <c r="J62" s="7"/>
      <c r="K62" s="7">
        <v>467995775153</v>
      </c>
      <c r="L62" s="7"/>
      <c r="M62" s="7">
        <v>19264274169</v>
      </c>
      <c r="N62" s="7"/>
      <c r="O62" s="7">
        <v>39428129546</v>
      </c>
      <c r="P62" s="7"/>
      <c r="Q62" s="7">
        <v>33302228985</v>
      </c>
      <c r="R62" s="93">
        <v>90892791</v>
      </c>
      <c r="S62" s="7"/>
      <c r="T62" s="7"/>
      <c r="U62" s="7"/>
      <c r="V62" s="7">
        <v>59597131169</v>
      </c>
      <c r="W62" s="7"/>
      <c r="X62" s="7"/>
      <c r="Y62" s="7">
        <v>119606733023</v>
      </c>
      <c r="Z62" s="7">
        <v>1120967190</v>
      </c>
      <c r="AA62" s="7"/>
      <c r="AB62" s="7"/>
      <c r="AC62" s="7"/>
      <c r="AD62" s="7"/>
      <c r="AE62" s="7"/>
      <c r="AF62" s="7">
        <v>0</v>
      </c>
      <c r="AG62" s="7">
        <f t="shared" si="3"/>
        <v>786285756422</v>
      </c>
      <c r="AH62" s="7">
        <f t="shared" si="50"/>
        <v>786285756422</v>
      </c>
      <c r="AI62" s="2"/>
      <c r="AJ62" s="86">
        <f t="shared" si="18"/>
        <v>786285756422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22.5" customHeight="1" x14ac:dyDescent="0.3">
      <c r="A63" s="3"/>
      <c r="B63" s="17" t="s">
        <v>31</v>
      </c>
      <c r="D63" s="16" t="s">
        <v>88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>
        <v>0</v>
      </c>
      <c r="AG63" s="7">
        <f t="shared" si="3"/>
        <v>0</v>
      </c>
      <c r="AH63" s="7">
        <f t="shared" si="50"/>
        <v>0</v>
      </c>
      <c r="AI63" s="2"/>
      <c r="AJ63" s="86">
        <f t="shared" si="18"/>
        <v>0</v>
      </c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22.5" customHeight="1" x14ac:dyDescent="0.3">
      <c r="A64" s="3"/>
      <c r="B64" s="15" t="s">
        <v>16</v>
      </c>
      <c r="D64" s="16" t="s">
        <v>40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>
        <v>0</v>
      </c>
      <c r="AG64" s="7">
        <f t="shared" si="3"/>
        <v>0</v>
      </c>
      <c r="AH64" s="7">
        <f t="shared" si="50"/>
        <v>0</v>
      </c>
      <c r="AI64" s="2"/>
      <c r="AJ64" s="86">
        <f t="shared" si="18"/>
        <v>0</v>
      </c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s="65" customFormat="1" ht="22.5" customHeight="1" x14ac:dyDescent="0.3">
      <c r="A65" s="63"/>
      <c r="B65" s="69" t="s">
        <v>17</v>
      </c>
      <c r="C65" s="70"/>
      <c r="D65" s="71" t="s">
        <v>18</v>
      </c>
      <c r="E65" s="70"/>
      <c r="F65" s="72">
        <f>+SUM(F66:F68)</f>
        <v>0</v>
      </c>
      <c r="G65" s="72">
        <f t="shared" ref="G65:AE65" si="63">+SUM(G66:G68)</f>
        <v>0</v>
      </c>
      <c r="H65" s="72">
        <f t="shared" ref="H65" si="64">+SUM(H66:H68)</f>
        <v>0</v>
      </c>
      <c r="I65" s="72">
        <f t="shared" si="63"/>
        <v>0</v>
      </c>
      <c r="J65" s="72">
        <f t="shared" ref="J65" si="65">+SUM(J66:J68)</f>
        <v>0</v>
      </c>
      <c r="K65" s="72">
        <f t="shared" si="63"/>
        <v>0</v>
      </c>
      <c r="L65" s="72">
        <f t="shared" ref="L65:N65" si="66">+SUM(L66:L68)</f>
        <v>0</v>
      </c>
      <c r="M65" s="72">
        <f t="shared" si="66"/>
        <v>0</v>
      </c>
      <c r="N65" s="72">
        <f t="shared" si="66"/>
        <v>0</v>
      </c>
      <c r="O65" s="72">
        <f t="shared" si="63"/>
        <v>0</v>
      </c>
      <c r="P65" s="72">
        <f t="shared" ref="P65" si="67">+SUM(P66:P68)</f>
        <v>0</v>
      </c>
      <c r="Q65" s="72">
        <f t="shared" si="63"/>
        <v>0</v>
      </c>
      <c r="R65" s="72">
        <f t="shared" ref="R65" si="68">+SUM(R66:R68)</f>
        <v>0</v>
      </c>
      <c r="S65" s="72">
        <f>+SUM(S66:S68)</f>
        <v>0</v>
      </c>
      <c r="T65" s="72">
        <f>+SUM(T66:T68)</f>
        <v>0</v>
      </c>
      <c r="U65" s="72">
        <f t="shared" si="63"/>
        <v>0</v>
      </c>
      <c r="V65" s="72">
        <f>+SUM(V66:V68)</f>
        <v>0</v>
      </c>
      <c r="W65" s="72">
        <f t="shared" si="63"/>
        <v>0</v>
      </c>
      <c r="X65" s="72">
        <f t="shared" si="63"/>
        <v>35982022441</v>
      </c>
      <c r="Y65" s="72">
        <f t="shared" si="63"/>
        <v>141378628150</v>
      </c>
      <c r="Z65" s="72">
        <f t="shared" si="63"/>
        <v>0</v>
      </c>
      <c r="AA65" s="72">
        <f t="shared" ref="AA65:AB65" si="69">+SUM(AA66:AA68)</f>
        <v>0</v>
      </c>
      <c r="AB65" s="72">
        <f t="shared" si="69"/>
        <v>0</v>
      </c>
      <c r="AC65" s="72">
        <f t="shared" ref="AC65" si="70">+SUM(AC66:AC68)</f>
        <v>0</v>
      </c>
      <c r="AD65" s="72">
        <f t="shared" si="63"/>
        <v>0</v>
      </c>
      <c r="AE65" s="72">
        <f t="shared" si="63"/>
        <v>0</v>
      </c>
      <c r="AF65" s="72">
        <f t="shared" ref="AF65" si="71">+SUM(AF66:AF68)</f>
        <v>34939145441</v>
      </c>
      <c r="AG65" s="72">
        <f t="shared" si="3"/>
        <v>142421505150</v>
      </c>
      <c r="AH65" s="72">
        <f t="shared" si="50"/>
        <v>177360650591</v>
      </c>
      <c r="AI65" s="68"/>
      <c r="AJ65" s="86">
        <f t="shared" si="18"/>
        <v>177360650591</v>
      </c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</row>
    <row r="66" spans="1:47" ht="22.5" customHeight="1" x14ac:dyDescent="0.3">
      <c r="A66" s="3"/>
      <c r="B66" s="17" t="s">
        <v>20</v>
      </c>
      <c r="D66" s="16" t="s">
        <v>92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93">
        <v>141378628150</v>
      </c>
      <c r="Z66" s="7"/>
      <c r="AA66" s="7"/>
      <c r="AB66" s="7"/>
      <c r="AC66" s="7"/>
      <c r="AD66" s="7"/>
      <c r="AE66" s="7"/>
      <c r="AF66" s="7">
        <v>0</v>
      </c>
      <c r="AG66" s="7">
        <f t="shared" si="3"/>
        <v>141378628150</v>
      </c>
      <c r="AH66" s="7">
        <f t="shared" si="50"/>
        <v>141378628150</v>
      </c>
      <c r="AI66" s="2"/>
      <c r="AJ66" s="86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22.5" customHeight="1" x14ac:dyDescent="0.3">
      <c r="A67" s="3"/>
      <c r="B67" s="17" t="s">
        <v>39</v>
      </c>
      <c r="D67" s="16" t="s">
        <v>93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>
        <v>34939145441</v>
      </c>
      <c r="Y67" s="7"/>
      <c r="Z67" s="7"/>
      <c r="AA67" s="7"/>
      <c r="AB67" s="7"/>
      <c r="AC67" s="7"/>
      <c r="AD67" s="7"/>
      <c r="AE67" s="7"/>
      <c r="AF67" s="7">
        <f>+SUM(G67:AE67)</f>
        <v>34939145441</v>
      </c>
      <c r="AG67" s="7">
        <f t="shared" si="3"/>
        <v>0</v>
      </c>
      <c r="AH67" s="7">
        <f t="shared" si="50"/>
        <v>34939145441</v>
      </c>
      <c r="AI67" s="2"/>
      <c r="AJ67" s="86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22.5" customHeight="1" x14ac:dyDescent="0.3">
      <c r="A68" s="3"/>
      <c r="B68" s="17" t="s">
        <v>31</v>
      </c>
      <c r="D68" s="16" t="s">
        <v>95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93">
        <v>1042877000</v>
      </c>
      <c r="Y68" s="7"/>
      <c r="Z68" s="7"/>
      <c r="AA68" s="7"/>
      <c r="AB68" s="7"/>
      <c r="AC68" s="7"/>
      <c r="AD68" s="7"/>
      <c r="AE68" s="7"/>
      <c r="AF68" s="7">
        <v>0</v>
      </c>
      <c r="AG68" s="7">
        <f t="shared" si="3"/>
        <v>1042877000</v>
      </c>
      <c r="AH68" s="7">
        <f t="shared" si="50"/>
        <v>1042877000</v>
      </c>
      <c r="AI68" s="2"/>
      <c r="AJ68" s="86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22.5" customHeight="1" x14ac:dyDescent="0.3">
      <c r="A69" s="3"/>
      <c r="B69" s="15" t="s">
        <v>66</v>
      </c>
      <c r="D69" s="16" t="s">
        <v>41</v>
      </c>
      <c r="F69" s="7">
        <v>945026534</v>
      </c>
      <c r="G69" s="7">
        <v>3605604714</v>
      </c>
      <c r="H69" s="7"/>
      <c r="I69" s="7">
        <v>23268188522</v>
      </c>
      <c r="J69" s="7">
        <v>1160745704</v>
      </c>
      <c r="K69" s="7">
        <v>221544423676</v>
      </c>
      <c r="L69" s="7">
        <v>768697313</v>
      </c>
      <c r="M69" s="7">
        <v>8088172804</v>
      </c>
      <c r="N69" s="7"/>
      <c r="O69" s="7">
        <v>6923524607</v>
      </c>
      <c r="P69" s="7">
        <v>290071177</v>
      </c>
      <c r="Q69" s="7">
        <v>19656749802</v>
      </c>
      <c r="R69" s="7">
        <v>140973465</v>
      </c>
      <c r="S69" s="7">
        <v>19085480</v>
      </c>
      <c r="T69" s="7">
        <v>1520034</v>
      </c>
      <c r="U69" s="7">
        <v>651160695</v>
      </c>
      <c r="V69" s="7">
        <v>23716046729</v>
      </c>
      <c r="W69" s="7">
        <v>114990464</v>
      </c>
      <c r="X69" s="7">
        <v>56778394</v>
      </c>
      <c r="Y69" s="7">
        <v>134275784573</v>
      </c>
      <c r="Z69" s="7">
        <v>2581849332</v>
      </c>
      <c r="AA69" s="7">
        <v>299572118</v>
      </c>
      <c r="AB69" s="7">
        <v>522065851</v>
      </c>
      <c r="AC69" s="7"/>
      <c r="AD69" s="77">
        <v>132098000</v>
      </c>
      <c r="AE69" s="77">
        <v>1184499000</v>
      </c>
      <c r="AF69" s="7">
        <v>0</v>
      </c>
      <c r="AG69" s="7">
        <f t="shared" si="3"/>
        <v>449947628988</v>
      </c>
      <c r="AH69" s="7">
        <f t="shared" si="50"/>
        <v>449947628988</v>
      </c>
      <c r="AI69" s="2"/>
      <c r="AJ69" s="86">
        <f t="shared" si="18"/>
        <v>448631031988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22.5" customHeight="1" x14ac:dyDescent="0.3">
      <c r="A70" s="3"/>
      <c r="B70" s="19" t="s">
        <v>67</v>
      </c>
      <c r="C70" s="20"/>
      <c r="D70" s="21" t="s">
        <v>19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/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/>
      <c r="AE70" s="9"/>
      <c r="AF70" s="9">
        <v>0</v>
      </c>
      <c r="AG70" s="9">
        <f t="shared" si="3"/>
        <v>0</v>
      </c>
      <c r="AH70" s="9">
        <f t="shared" si="50"/>
        <v>0</v>
      </c>
      <c r="AI70" s="2"/>
      <c r="AJ70" s="86">
        <f t="shared" si="18"/>
        <v>0</v>
      </c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25.5" customHeight="1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2"/>
      <c r="AJ71" s="88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8" hidden="1" customHeight="1" x14ac:dyDescent="0.25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>
        <f>+AD9-AD38</f>
        <v>91146000</v>
      </c>
      <c r="AE72" s="4">
        <f>+AE9-AE38</f>
        <v>-1607167000</v>
      </c>
      <c r="AF72" s="4"/>
      <c r="AG72" s="4"/>
      <c r="AH72" s="4">
        <f>+AH9-AH38</f>
        <v>22850226068</v>
      </c>
      <c r="AI72" s="4">
        <f>+AI9-AI38</f>
        <v>0</v>
      </c>
      <c r="AJ72" s="89">
        <f>+AJ9-AJ38</f>
        <v>24366247068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8" customHeight="1" x14ac:dyDescent="0.25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2"/>
      <c r="AJ73" s="88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8" customHeight="1" x14ac:dyDescent="0.25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2"/>
      <c r="AJ74" s="88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8" customHeight="1" x14ac:dyDescent="0.25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2"/>
      <c r="AJ75" s="88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8" customHeight="1" x14ac:dyDescent="0.25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2"/>
      <c r="AJ76" s="88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8" customHeight="1" x14ac:dyDescent="0.25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88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8" customHeight="1" x14ac:dyDescent="0.25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88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8" customHeight="1" x14ac:dyDescent="0.25">
      <c r="F79" s="2"/>
      <c r="G79" s="2"/>
      <c r="H79" s="2"/>
      <c r="I79" s="2"/>
      <c r="J79" s="2"/>
      <c r="K79" s="2"/>
      <c r="L79" s="2"/>
      <c r="M79" s="2"/>
      <c r="N79" s="2"/>
      <c r="O79" s="25"/>
      <c r="P79" s="2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88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8" customHeight="1" x14ac:dyDescent="0.25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88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6:47" ht="18" customHeight="1" x14ac:dyDescent="0.25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88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6:47" ht="18" customHeight="1" x14ac:dyDescent="0.25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88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6:47" ht="18" customHeight="1" x14ac:dyDescent="0.25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88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6:47" ht="18" customHeight="1" x14ac:dyDescent="0.25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88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6:47" ht="18" customHeight="1" x14ac:dyDescent="0.25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88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6:47" ht="18" customHeight="1" x14ac:dyDescent="0.25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88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6:47" ht="18" customHeight="1" x14ac:dyDescent="0.25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88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6:47" ht="18" customHeight="1" x14ac:dyDescent="0.25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88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6:47" ht="18" customHeight="1" x14ac:dyDescent="0.25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88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6:47" ht="18" customHeight="1" x14ac:dyDescent="0.25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88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6:47" ht="18" customHeight="1" x14ac:dyDescent="0.25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88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6:47" ht="18" customHeight="1" x14ac:dyDescent="0.25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88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6:47" ht="18" customHeight="1" x14ac:dyDescent="0.25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88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6:47" ht="18" customHeight="1" x14ac:dyDescent="0.25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88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6:47" ht="18" customHeight="1" x14ac:dyDescent="0.25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88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6:47" ht="18" customHeight="1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88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6:47" ht="18" customHeight="1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88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6:47" ht="18" customHeight="1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88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6:47" ht="18" customHeight="1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88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6:47" ht="18" customHeight="1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88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6:47" ht="18" customHeight="1" x14ac:dyDescent="0.25">
      <c r="AI101" s="2"/>
      <c r="AJ101" s="88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6:47" ht="18" customHeight="1" x14ac:dyDescent="0.25">
      <c r="AI102" s="2"/>
      <c r="AJ102" s="88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6:47" ht="18" customHeight="1" x14ac:dyDescent="0.25">
      <c r="AI103" s="2"/>
      <c r="AJ103" s="88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6:47" ht="18" customHeight="1" x14ac:dyDescent="0.25">
      <c r="AI104" s="2"/>
      <c r="AJ104" s="88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6:47" ht="18" customHeight="1" x14ac:dyDescent="0.25">
      <c r="AI105" s="2"/>
      <c r="AJ105" s="88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6:47" ht="18" customHeight="1" x14ac:dyDescent="0.25">
      <c r="AI106" s="2"/>
      <c r="AJ106" s="88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6:47" ht="18" customHeight="1" x14ac:dyDescent="0.25">
      <c r="AI107" s="2"/>
      <c r="AJ107" s="88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6:47" ht="18" customHeight="1" x14ac:dyDescent="0.25">
      <c r="AI108" s="2"/>
      <c r="AJ108" s="88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6:47" ht="18" customHeight="1" x14ac:dyDescent="0.25">
      <c r="AI109" s="2"/>
      <c r="AJ109" s="88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6:47" ht="18" customHeight="1" x14ac:dyDescent="0.25">
      <c r="AI110" s="2"/>
      <c r="AJ110" s="88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6:47" ht="18" customHeight="1" x14ac:dyDescent="0.25">
      <c r="AI111" s="2"/>
      <c r="AJ111" s="88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6:47" ht="18" customHeight="1" x14ac:dyDescent="0.25">
      <c r="AI112" s="2"/>
      <c r="AJ112" s="88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35:47" ht="18" customHeight="1" x14ac:dyDescent="0.25">
      <c r="AI113" s="2"/>
      <c r="AJ113" s="88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35:47" ht="18" customHeight="1" x14ac:dyDescent="0.25">
      <c r="AI114" s="2"/>
      <c r="AJ114" s="88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35:47" ht="18" customHeight="1" x14ac:dyDescent="0.25">
      <c r="AI115" s="2"/>
      <c r="AJ115" s="88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35:47" ht="18" customHeight="1" x14ac:dyDescent="0.25">
      <c r="AI116" s="2"/>
      <c r="AJ116" s="88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35:47" ht="18" customHeight="1" x14ac:dyDescent="0.25">
      <c r="AI117" s="2"/>
      <c r="AJ117" s="88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35:47" ht="18" customHeight="1" x14ac:dyDescent="0.25">
      <c r="AI118" s="2"/>
      <c r="AJ118" s="88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35:47" ht="18" customHeight="1" x14ac:dyDescent="0.25">
      <c r="AI119" s="2"/>
      <c r="AJ119" s="88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35:47" ht="18" customHeight="1" x14ac:dyDescent="0.25">
      <c r="AI120" s="2"/>
      <c r="AJ120" s="88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35:47" ht="18" customHeight="1" x14ac:dyDescent="0.25">
      <c r="AI121" s="2"/>
      <c r="AJ121" s="88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35:47" ht="18" customHeight="1" x14ac:dyDescent="0.25">
      <c r="AI122" s="2"/>
      <c r="AJ122" s="88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35:47" ht="18" customHeight="1" x14ac:dyDescent="0.25">
      <c r="AI123" s="2"/>
      <c r="AJ123" s="88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35:47" ht="18" customHeight="1" x14ac:dyDescent="0.25">
      <c r="AI124" s="2"/>
      <c r="AJ124" s="88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35:47" ht="18" customHeight="1" x14ac:dyDescent="0.25">
      <c r="AI125" s="2"/>
      <c r="AJ125" s="88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35:47" ht="18" customHeight="1" x14ac:dyDescent="0.25">
      <c r="AI126" s="2"/>
      <c r="AJ126" s="88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35:47" ht="18" customHeight="1" x14ac:dyDescent="0.25">
      <c r="AI127" s="2"/>
      <c r="AJ127" s="88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35:47" ht="18" customHeight="1" x14ac:dyDescent="0.25">
      <c r="AI128" s="2"/>
      <c r="AJ128" s="88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35:47" ht="18" customHeight="1" x14ac:dyDescent="0.25">
      <c r="AI129" s="2"/>
      <c r="AJ129" s="88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35:47" ht="18" customHeight="1" x14ac:dyDescent="0.25">
      <c r="AI130" s="2"/>
      <c r="AJ130" s="88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35:47" ht="18" customHeight="1" x14ac:dyDescent="0.25">
      <c r="AI131" s="2"/>
      <c r="AJ131" s="88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35:47" ht="18" customHeight="1" x14ac:dyDescent="0.25">
      <c r="AI132" s="2"/>
      <c r="AJ132" s="88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</sheetData>
  <pageMargins left="0.15748031496062992" right="0.15748031496062992" top="0.70866141732283472" bottom="0.35433070866141736" header="0.31496062992125984" footer="0.31496062992125984"/>
  <pageSetup scale="47" fitToHeight="0" orientation="landscape" r:id="rId1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VIGENTE REGULAR</vt:lpstr>
      <vt:lpstr>EJEC REGULAR</vt:lpstr>
      <vt:lpstr>EJEC NO IMPRIMIR</vt:lpstr>
      <vt:lpstr>'EJEC NO IMPRIMIR'!Área_de_impresión</vt:lpstr>
      <vt:lpstr>'EJEC REGULAR'!Área_de_impresión</vt:lpstr>
      <vt:lpstr>'VIGENTE REGULAR'!Área_de_impresión</vt:lpstr>
      <vt:lpstr>'EJEC NO IMPRIMIR'!Títulos_a_imprimir</vt:lpstr>
      <vt:lpstr>'EJEC REGULAR'!Títulos_a_imprimir</vt:lpstr>
      <vt:lpstr>'VIGENTE REGULAR'!Títulos_a_imprimir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MODIFICACIONES PRESUPUESTARIAS DGOP</dc:subject>
  <dc:creator>LILIAN</dc:creator>
  <cp:lastModifiedBy>Juan Jutronic Oyarzun (Dirplan)</cp:lastModifiedBy>
  <cp:lastPrinted>2026-05-12T18:50:26Z</cp:lastPrinted>
  <dcterms:created xsi:type="dcterms:W3CDTF">1998-06-30T14:14:38Z</dcterms:created>
  <dcterms:modified xsi:type="dcterms:W3CDTF">2026-05-12T18:53:47Z</dcterms:modified>
</cp:coreProperties>
</file>