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\libros mensuales\2025\libro\10_octubre\"/>
    </mc:Choice>
  </mc:AlternateContent>
  <bookViews>
    <workbookView xWindow="57480" yWindow="-120" windowWidth="29040" windowHeight="15720" tabRatio="603"/>
  </bookViews>
  <sheets>
    <sheet name="VIGENTE REGULAR" sheetId="2" r:id="rId1"/>
    <sheet name="EJEC REGULAR" sheetId="6" r:id="rId2"/>
    <sheet name="EJEC NO IMPRIMIR" sheetId="5" state="hidden" r:id="rId3"/>
  </sheets>
  <definedNames>
    <definedName name="_xlnm._FilterDatabase" localSheetId="2" hidden="1">'EJEC NO IMPRIMIR'!$A$8:$AR$8</definedName>
    <definedName name="_xlnm._FilterDatabase" localSheetId="1" hidden="1">'EJEC REGULAR'!$A$8:$AP$8</definedName>
    <definedName name="_xlnm._FilterDatabase" localSheetId="0" hidden="1">'VIGENTE REGULAR'!$A$8:$AG$8</definedName>
    <definedName name="A_impresión_IM" localSheetId="2">#REF!</definedName>
    <definedName name="A_impresión_IM" localSheetId="1">#REF!</definedName>
    <definedName name="A_impresión_IM">#REF!</definedName>
    <definedName name="_xlnm.Print_Area" localSheetId="2">'EJEC NO IMPRIMIR'!$A$2:$AE$69</definedName>
    <definedName name="_xlnm.Print_Area" localSheetId="1">'EJEC REGULAR'!$B$2:$AD$69</definedName>
    <definedName name="_xlnm.Print_Area" localSheetId="0">'VIGENTE REGULAR'!$B$2:$AD$69</definedName>
    <definedName name="INICIAL" localSheetId="2">#REF!</definedName>
    <definedName name="INICIAL" localSheetId="1">#REF!</definedName>
    <definedName name="INICIAL">#REF!</definedName>
    <definedName name="_xlnm.Print_Titles" localSheetId="2">'EJEC NO IMPRIMIR'!$B:$D</definedName>
    <definedName name="_xlnm.Print_Titles" localSheetId="1">'EJEC REGULAR'!$B:$D</definedName>
    <definedName name="_xlnm.Print_Titles" localSheetId="0">'VIGENTE REGULAR'!$B:$D</definedName>
    <definedName name="Títulos_a_imprimir_IM" localSheetId="2">#REF!</definedName>
    <definedName name="Títulos_a_imprimir_IM" localSheetId="1">#REF!</definedName>
    <definedName name="Títulos_a_imprimir_IM">#REF!</definedName>
    <definedName name="TRAMI" localSheetId="2">#REF!</definedName>
    <definedName name="TRAMI" localSheetId="1">#REF!</definedName>
    <definedName name="TRAMI">#REF!</definedName>
    <definedName name="VIGENTE" localSheetId="2">#REF!</definedName>
    <definedName name="VIGENTE" localSheetId="1">#REF!</definedName>
    <definedName name="VIGENTE">#REF!</definedName>
    <definedName name="xx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2" l="1"/>
  <c r="AC43" i="2"/>
  <c r="AC41" i="2" s="1"/>
  <c r="AC10" i="2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E46" i="5"/>
  <c r="AD46" i="5" s="1"/>
  <c r="AD46" i="6" s="1"/>
  <c r="AC41" i="5"/>
  <c r="AB41" i="5"/>
  <c r="G41" i="5"/>
  <c r="H41" i="5"/>
  <c r="I41" i="5"/>
  <c r="J41" i="5"/>
  <c r="K41" i="5"/>
  <c r="L41" i="5"/>
  <c r="M41" i="5"/>
  <c r="N41" i="5"/>
  <c r="N41" i="6" s="1"/>
  <c r="O41" i="5"/>
  <c r="P41" i="5"/>
  <c r="Q41" i="5"/>
  <c r="R41" i="5"/>
  <c r="S41" i="5"/>
  <c r="T41" i="5"/>
  <c r="U41" i="5"/>
  <c r="V41" i="5"/>
  <c r="W41" i="5"/>
  <c r="X41" i="5"/>
  <c r="Y41" i="5"/>
  <c r="Z41" i="5"/>
  <c r="Z41" i="6" s="1"/>
  <c r="AA41" i="5"/>
  <c r="F41" i="5"/>
  <c r="AE46" i="2"/>
  <c r="AD46" i="2" s="1"/>
  <c r="G41" i="2"/>
  <c r="H41" i="2"/>
  <c r="I41" i="2"/>
  <c r="J41" i="2"/>
  <c r="K41" i="2"/>
  <c r="L41" i="2"/>
  <c r="M41" i="2"/>
  <c r="N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F41" i="2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E32" i="2"/>
  <c r="AD32" i="2" s="1"/>
  <c r="AE27" i="2"/>
  <c r="AD27" i="2" s="1"/>
  <c r="Z24" i="5"/>
  <c r="Z22" i="5" s="1"/>
  <c r="Z22" i="6" s="1"/>
  <c r="AE32" i="5"/>
  <c r="AD32" i="5" s="1"/>
  <c r="AD32" i="6" s="1"/>
  <c r="AE27" i="5"/>
  <c r="AD27" i="5" s="1"/>
  <c r="AD27" i="6" s="1"/>
  <c r="Z69" i="6"/>
  <c r="Z68" i="6"/>
  <c r="Z67" i="6"/>
  <c r="Z66" i="6"/>
  <c r="Z65" i="6"/>
  <c r="Z63" i="6"/>
  <c r="Z62" i="6"/>
  <c r="Z61" i="6"/>
  <c r="Z60" i="6"/>
  <c r="Z58" i="6"/>
  <c r="Z57" i="6"/>
  <c r="Z56" i="6"/>
  <c r="Z55" i="6"/>
  <c r="Z54" i="6"/>
  <c r="Z53" i="6"/>
  <c r="Z52" i="6"/>
  <c r="Z51" i="6"/>
  <c r="Z50" i="6"/>
  <c r="Z48" i="6"/>
  <c r="Z47" i="6"/>
  <c r="Z45" i="6"/>
  <c r="Z44" i="6"/>
  <c r="Z43" i="6"/>
  <c r="Z42" i="6"/>
  <c r="Z40" i="6"/>
  <c r="Z39" i="6"/>
  <c r="Z38" i="6"/>
  <c r="Z36" i="6"/>
  <c r="Z35" i="6"/>
  <c r="Z34" i="6"/>
  <c r="Z33" i="6"/>
  <c r="Z31" i="6"/>
  <c r="Z30" i="6"/>
  <c r="Z29" i="6"/>
  <c r="Z28" i="6"/>
  <c r="Z26" i="6"/>
  <c r="Z25" i="6"/>
  <c r="Z23" i="6"/>
  <c r="Z21" i="6"/>
  <c r="Z20" i="6"/>
  <c r="Z19" i="6"/>
  <c r="Z18" i="6"/>
  <c r="Z17" i="6"/>
  <c r="Z16" i="6"/>
  <c r="Z13" i="6"/>
  <c r="Z12" i="6"/>
  <c r="Z11" i="6"/>
  <c r="Z10" i="6"/>
  <c r="N69" i="6"/>
  <c r="N68" i="6"/>
  <c r="N67" i="6"/>
  <c r="N66" i="6"/>
  <c r="N65" i="6"/>
  <c r="N63" i="6"/>
  <c r="N62" i="6"/>
  <c r="N61" i="6"/>
  <c r="N60" i="6"/>
  <c r="N58" i="6"/>
  <c r="N57" i="6"/>
  <c r="N56" i="6"/>
  <c r="N55" i="6"/>
  <c r="N54" i="6"/>
  <c r="N53" i="6"/>
  <c r="N52" i="6"/>
  <c r="N51" i="6"/>
  <c r="N50" i="6"/>
  <c r="N48" i="6"/>
  <c r="N47" i="6"/>
  <c r="N45" i="6"/>
  <c r="N44" i="6"/>
  <c r="N43" i="6"/>
  <c r="N42" i="6"/>
  <c r="N40" i="6"/>
  <c r="N39" i="6"/>
  <c r="N38" i="6"/>
  <c r="N36" i="6"/>
  <c r="N35" i="6"/>
  <c r="N34" i="6"/>
  <c r="N33" i="6"/>
  <c r="N31" i="6"/>
  <c r="N30" i="6"/>
  <c r="N29" i="6"/>
  <c r="N28" i="6"/>
  <c r="N26" i="6"/>
  <c r="N25" i="6"/>
  <c r="N23" i="6"/>
  <c r="N21" i="6"/>
  <c r="N20" i="6"/>
  <c r="N19" i="6"/>
  <c r="N18" i="6"/>
  <c r="N17" i="6"/>
  <c r="N16" i="6"/>
  <c r="N13" i="6"/>
  <c r="N12" i="6"/>
  <c r="N11" i="6"/>
  <c r="N10" i="6"/>
  <c r="Z64" i="5"/>
  <c r="Z64" i="6" s="1"/>
  <c r="Z59" i="5"/>
  <c r="Z59" i="6" s="1"/>
  <c r="Z49" i="5"/>
  <c r="Z49" i="6" s="1"/>
  <c r="Z15" i="5"/>
  <c r="Z15" i="6" s="1"/>
  <c r="N64" i="5"/>
  <c r="N64" i="6" s="1"/>
  <c r="N59" i="5"/>
  <c r="N59" i="6" s="1"/>
  <c r="N49" i="5"/>
  <c r="N49" i="6" s="1"/>
  <c r="N24" i="5"/>
  <c r="N22" i="5" s="1"/>
  <c r="N22" i="6" s="1"/>
  <c r="N15" i="5"/>
  <c r="N15" i="6" s="1"/>
  <c r="AE10" i="2"/>
  <c r="Z64" i="2"/>
  <c r="Z59" i="2"/>
  <c r="Z49" i="2"/>
  <c r="Z24" i="2"/>
  <c r="Z22" i="2" s="1"/>
  <c r="Z15" i="2"/>
  <c r="Z14" i="2" s="1"/>
  <c r="N64" i="2"/>
  <c r="N59" i="2"/>
  <c r="N49" i="2"/>
  <c r="N24" i="2"/>
  <c r="N22" i="2" s="1"/>
  <c r="N15" i="2"/>
  <c r="N14" i="2" s="1"/>
  <c r="F47" i="6"/>
  <c r="AC66" i="2"/>
  <c r="Z24" i="6" l="1"/>
  <c r="AE32" i="6"/>
  <c r="AE27" i="6"/>
  <c r="N24" i="6"/>
  <c r="Z37" i="2"/>
  <c r="AE41" i="5"/>
  <c r="AD41" i="5" s="1"/>
  <c r="Z37" i="5"/>
  <c r="AE46" i="6"/>
  <c r="N14" i="5"/>
  <c r="N14" i="6" s="1"/>
  <c r="N9" i="6" s="1"/>
  <c r="Z14" i="5"/>
  <c r="Z14" i="6" s="1"/>
  <c r="Z9" i="6" s="1"/>
  <c r="AE41" i="2"/>
  <c r="AD41" i="2" s="1"/>
  <c r="Z37" i="6"/>
  <c r="N9" i="2"/>
  <c r="AG32" i="5"/>
  <c r="AG27" i="5"/>
  <c r="N37" i="6"/>
  <c r="N37" i="5"/>
  <c r="Z9" i="2"/>
  <c r="N37" i="2"/>
  <c r="N9" i="5" l="1"/>
  <c r="Z6" i="2"/>
  <c r="N6" i="2"/>
  <c r="Z9" i="5"/>
  <c r="AA15" i="5"/>
  <c r="G49" i="5" l="1"/>
  <c r="H49" i="5"/>
  <c r="I49" i="5"/>
  <c r="J49" i="5"/>
  <c r="K49" i="5"/>
  <c r="L49" i="5"/>
  <c r="M49" i="5"/>
  <c r="O49" i="5"/>
  <c r="P49" i="5"/>
  <c r="Q49" i="5"/>
  <c r="R49" i="5"/>
  <c r="S49" i="5"/>
  <c r="T49" i="5"/>
  <c r="U49" i="5"/>
  <c r="V49" i="5"/>
  <c r="W49" i="5"/>
  <c r="X49" i="5"/>
  <c r="Y49" i="5"/>
  <c r="AA49" i="5"/>
  <c r="AB49" i="5"/>
  <c r="F49" i="5"/>
  <c r="G24" i="5" l="1"/>
  <c r="H24" i="5"/>
  <c r="I24" i="5"/>
  <c r="J24" i="5"/>
  <c r="K24" i="5"/>
  <c r="L24" i="5"/>
  <c r="M24" i="5"/>
  <c r="O24" i="5"/>
  <c r="P24" i="5"/>
  <c r="Q24" i="5"/>
  <c r="R24" i="5"/>
  <c r="S24" i="5"/>
  <c r="T24" i="5"/>
  <c r="U24" i="5"/>
  <c r="V24" i="5"/>
  <c r="W24" i="5"/>
  <c r="X24" i="5"/>
  <c r="Y24" i="5"/>
  <c r="AA24" i="5"/>
  <c r="AB24" i="5"/>
  <c r="F24" i="5"/>
  <c r="AC11" i="6" l="1"/>
  <c r="AC12" i="6"/>
  <c r="AC13" i="6"/>
  <c r="AC14" i="6"/>
  <c r="AC15" i="6"/>
  <c r="AC16" i="6"/>
  <c r="AC17" i="6"/>
  <c r="AC18" i="6"/>
  <c r="AC19" i="6"/>
  <c r="AC20" i="6"/>
  <c r="AC21" i="6"/>
  <c r="AC23" i="6"/>
  <c r="AC25" i="6"/>
  <c r="AC26" i="6"/>
  <c r="AC28" i="6"/>
  <c r="AC29" i="6"/>
  <c r="AC30" i="6"/>
  <c r="AC31" i="6"/>
  <c r="AC35" i="6"/>
  <c r="AC36" i="6"/>
  <c r="AC38" i="6"/>
  <c r="AC39" i="6"/>
  <c r="AC40" i="6"/>
  <c r="AC42" i="6"/>
  <c r="AC43" i="6"/>
  <c r="AC44" i="6"/>
  <c r="AC45" i="6"/>
  <c r="AC47" i="6"/>
  <c r="AC48" i="6"/>
  <c r="AC49" i="6"/>
  <c r="AC50" i="6"/>
  <c r="AC51" i="6"/>
  <c r="AC52" i="6"/>
  <c r="AC53" i="6"/>
  <c r="AC54" i="6"/>
  <c r="AC55" i="6"/>
  <c r="AC56" i="6"/>
  <c r="AC57" i="6"/>
  <c r="AC58" i="6"/>
  <c r="AC59" i="6"/>
  <c r="AC60" i="6"/>
  <c r="AC61" i="6"/>
  <c r="AC62" i="6"/>
  <c r="AC63" i="6"/>
  <c r="AC65" i="6"/>
  <c r="AC67" i="6"/>
  <c r="AC68" i="6"/>
  <c r="AC69" i="6"/>
  <c r="G38" i="6"/>
  <c r="H38" i="6"/>
  <c r="I38" i="6"/>
  <c r="J38" i="6"/>
  <c r="K38" i="6"/>
  <c r="L38" i="6"/>
  <c r="M38" i="6"/>
  <c r="O38" i="6"/>
  <c r="P38" i="6"/>
  <c r="Q38" i="6"/>
  <c r="R38" i="6"/>
  <c r="S38" i="6"/>
  <c r="T38" i="6"/>
  <c r="U38" i="6"/>
  <c r="V38" i="6"/>
  <c r="W38" i="6"/>
  <c r="X38" i="6"/>
  <c r="Y38" i="6"/>
  <c r="AA38" i="6"/>
  <c r="AB38" i="6"/>
  <c r="G39" i="6"/>
  <c r="H39" i="6"/>
  <c r="I39" i="6"/>
  <c r="J39" i="6"/>
  <c r="K39" i="6"/>
  <c r="L39" i="6"/>
  <c r="M39" i="6"/>
  <c r="O39" i="6"/>
  <c r="P39" i="6"/>
  <c r="Q39" i="6"/>
  <c r="R39" i="6"/>
  <c r="S39" i="6"/>
  <c r="T39" i="6"/>
  <c r="U39" i="6"/>
  <c r="V39" i="6"/>
  <c r="W39" i="6"/>
  <c r="X39" i="6"/>
  <c r="Y39" i="6"/>
  <c r="AA39" i="6"/>
  <c r="AB39" i="6"/>
  <c r="G40" i="6"/>
  <c r="H40" i="6"/>
  <c r="I40" i="6"/>
  <c r="J40" i="6"/>
  <c r="K40" i="6"/>
  <c r="L40" i="6"/>
  <c r="M40" i="6"/>
  <c r="O40" i="6"/>
  <c r="P40" i="6"/>
  <c r="Q40" i="6"/>
  <c r="R40" i="6"/>
  <c r="S40" i="6"/>
  <c r="T40" i="6"/>
  <c r="U40" i="6"/>
  <c r="V40" i="6"/>
  <c r="W40" i="6"/>
  <c r="X40" i="6"/>
  <c r="Y40" i="6"/>
  <c r="AA40" i="6"/>
  <c r="AB40" i="6"/>
  <c r="G42" i="6"/>
  <c r="H42" i="6"/>
  <c r="I42" i="6"/>
  <c r="J42" i="6"/>
  <c r="K42" i="6"/>
  <c r="L42" i="6"/>
  <c r="M42" i="6"/>
  <c r="O42" i="6"/>
  <c r="P42" i="6"/>
  <c r="Q42" i="6"/>
  <c r="R42" i="6"/>
  <c r="S42" i="6"/>
  <c r="T42" i="6"/>
  <c r="U42" i="6"/>
  <c r="V42" i="6"/>
  <c r="W42" i="6"/>
  <c r="X42" i="6"/>
  <c r="Y42" i="6"/>
  <c r="AA42" i="6"/>
  <c r="AB42" i="6"/>
  <c r="G43" i="6"/>
  <c r="H43" i="6"/>
  <c r="I43" i="6"/>
  <c r="J43" i="6"/>
  <c r="K43" i="6"/>
  <c r="L43" i="6"/>
  <c r="M43" i="6"/>
  <c r="O43" i="6"/>
  <c r="P43" i="6"/>
  <c r="Q43" i="6"/>
  <c r="R43" i="6"/>
  <c r="S43" i="6"/>
  <c r="T43" i="6"/>
  <c r="U43" i="6"/>
  <c r="V43" i="6"/>
  <c r="W43" i="6"/>
  <c r="X43" i="6"/>
  <c r="Y43" i="6"/>
  <c r="AA43" i="6"/>
  <c r="AB43" i="6"/>
  <c r="G44" i="6"/>
  <c r="H44" i="6"/>
  <c r="I44" i="6"/>
  <c r="J44" i="6"/>
  <c r="K44" i="6"/>
  <c r="L44" i="6"/>
  <c r="M44" i="6"/>
  <c r="O44" i="6"/>
  <c r="P44" i="6"/>
  <c r="Q44" i="6"/>
  <c r="R44" i="6"/>
  <c r="S44" i="6"/>
  <c r="T44" i="6"/>
  <c r="U44" i="6"/>
  <c r="V44" i="6"/>
  <c r="W44" i="6"/>
  <c r="X44" i="6"/>
  <c r="Y44" i="6"/>
  <c r="AA44" i="6"/>
  <c r="AB44" i="6"/>
  <c r="G45" i="6"/>
  <c r="H45" i="6"/>
  <c r="I45" i="6"/>
  <c r="J45" i="6"/>
  <c r="K45" i="6"/>
  <c r="L45" i="6"/>
  <c r="M45" i="6"/>
  <c r="O45" i="6"/>
  <c r="P45" i="6"/>
  <c r="Q45" i="6"/>
  <c r="R45" i="6"/>
  <c r="S45" i="6"/>
  <c r="T45" i="6"/>
  <c r="U45" i="6"/>
  <c r="V45" i="6"/>
  <c r="W45" i="6"/>
  <c r="X45" i="6"/>
  <c r="Y45" i="6"/>
  <c r="AA45" i="6"/>
  <c r="AB45" i="6"/>
  <c r="G47" i="6"/>
  <c r="H47" i="6"/>
  <c r="I47" i="6"/>
  <c r="J47" i="6"/>
  <c r="K47" i="6"/>
  <c r="L47" i="6"/>
  <c r="M47" i="6"/>
  <c r="O47" i="6"/>
  <c r="P47" i="6"/>
  <c r="Q47" i="6"/>
  <c r="R47" i="6"/>
  <c r="S47" i="6"/>
  <c r="T47" i="6"/>
  <c r="U47" i="6"/>
  <c r="V47" i="6"/>
  <c r="W47" i="6"/>
  <c r="X47" i="6"/>
  <c r="Y47" i="6"/>
  <c r="AA47" i="6"/>
  <c r="AB47" i="6"/>
  <c r="G48" i="6"/>
  <c r="H48" i="6"/>
  <c r="I48" i="6"/>
  <c r="J48" i="6"/>
  <c r="K48" i="6"/>
  <c r="L48" i="6"/>
  <c r="M48" i="6"/>
  <c r="O48" i="6"/>
  <c r="P48" i="6"/>
  <c r="Q48" i="6"/>
  <c r="R48" i="6"/>
  <c r="S48" i="6"/>
  <c r="T48" i="6"/>
  <c r="U48" i="6"/>
  <c r="V48" i="6"/>
  <c r="W48" i="6"/>
  <c r="X48" i="6"/>
  <c r="Y48" i="6"/>
  <c r="AA48" i="6"/>
  <c r="AB48" i="6"/>
  <c r="G50" i="6"/>
  <c r="H50" i="6"/>
  <c r="I50" i="6"/>
  <c r="J50" i="6"/>
  <c r="K50" i="6"/>
  <c r="L50" i="6"/>
  <c r="M50" i="6"/>
  <c r="O50" i="6"/>
  <c r="P50" i="6"/>
  <c r="Q50" i="6"/>
  <c r="R50" i="6"/>
  <c r="S50" i="6"/>
  <c r="T50" i="6"/>
  <c r="U50" i="6"/>
  <c r="V50" i="6"/>
  <c r="W50" i="6"/>
  <c r="X50" i="6"/>
  <c r="Y50" i="6"/>
  <c r="AA50" i="6"/>
  <c r="AB50" i="6"/>
  <c r="G51" i="6"/>
  <c r="H51" i="6"/>
  <c r="I51" i="6"/>
  <c r="J51" i="6"/>
  <c r="K51" i="6"/>
  <c r="L51" i="6"/>
  <c r="M51" i="6"/>
  <c r="O51" i="6"/>
  <c r="P51" i="6"/>
  <c r="Q51" i="6"/>
  <c r="R51" i="6"/>
  <c r="S51" i="6"/>
  <c r="T51" i="6"/>
  <c r="U51" i="6"/>
  <c r="V51" i="6"/>
  <c r="W51" i="6"/>
  <c r="X51" i="6"/>
  <c r="Y51" i="6"/>
  <c r="AA51" i="6"/>
  <c r="AB51" i="6"/>
  <c r="G52" i="6"/>
  <c r="H52" i="6"/>
  <c r="I52" i="6"/>
  <c r="J52" i="6"/>
  <c r="K52" i="6"/>
  <c r="L52" i="6"/>
  <c r="M52" i="6"/>
  <c r="O52" i="6"/>
  <c r="P52" i="6"/>
  <c r="Q52" i="6"/>
  <c r="R52" i="6"/>
  <c r="S52" i="6"/>
  <c r="T52" i="6"/>
  <c r="U52" i="6"/>
  <c r="V52" i="6"/>
  <c r="W52" i="6"/>
  <c r="X52" i="6"/>
  <c r="Y52" i="6"/>
  <c r="AA52" i="6"/>
  <c r="AB52" i="6"/>
  <c r="G53" i="6"/>
  <c r="H53" i="6"/>
  <c r="I53" i="6"/>
  <c r="J53" i="6"/>
  <c r="K53" i="6"/>
  <c r="L53" i="6"/>
  <c r="M53" i="6"/>
  <c r="O53" i="6"/>
  <c r="P53" i="6"/>
  <c r="Q53" i="6"/>
  <c r="R53" i="6"/>
  <c r="S53" i="6"/>
  <c r="T53" i="6"/>
  <c r="U53" i="6"/>
  <c r="V53" i="6"/>
  <c r="W53" i="6"/>
  <c r="X53" i="6"/>
  <c r="Y53" i="6"/>
  <c r="AA53" i="6"/>
  <c r="AB53" i="6"/>
  <c r="G54" i="6"/>
  <c r="H54" i="6"/>
  <c r="I54" i="6"/>
  <c r="J54" i="6"/>
  <c r="K54" i="6"/>
  <c r="L54" i="6"/>
  <c r="M54" i="6"/>
  <c r="O54" i="6"/>
  <c r="P54" i="6"/>
  <c r="Q54" i="6"/>
  <c r="R54" i="6"/>
  <c r="S54" i="6"/>
  <c r="T54" i="6"/>
  <c r="U54" i="6"/>
  <c r="V54" i="6"/>
  <c r="W54" i="6"/>
  <c r="X54" i="6"/>
  <c r="Y54" i="6"/>
  <c r="AA54" i="6"/>
  <c r="AB54" i="6"/>
  <c r="G55" i="6"/>
  <c r="H55" i="6"/>
  <c r="I55" i="6"/>
  <c r="J55" i="6"/>
  <c r="K55" i="6"/>
  <c r="L55" i="6"/>
  <c r="M55" i="6"/>
  <c r="O55" i="6"/>
  <c r="P55" i="6"/>
  <c r="Q55" i="6"/>
  <c r="R55" i="6"/>
  <c r="S55" i="6"/>
  <c r="T55" i="6"/>
  <c r="U55" i="6"/>
  <c r="V55" i="6"/>
  <c r="W55" i="6"/>
  <c r="X55" i="6"/>
  <c r="Y55" i="6"/>
  <c r="AA55" i="6"/>
  <c r="AB55" i="6"/>
  <c r="G56" i="6"/>
  <c r="H56" i="6"/>
  <c r="I56" i="6"/>
  <c r="J56" i="6"/>
  <c r="K56" i="6"/>
  <c r="L56" i="6"/>
  <c r="M56" i="6"/>
  <c r="O56" i="6"/>
  <c r="P56" i="6"/>
  <c r="Q56" i="6"/>
  <c r="R56" i="6"/>
  <c r="S56" i="6"/>
  <c r="T56" i="6"/>
  <c r="U56" i="6"/>
  <c r="V56" i="6"/>
  <c r="W56" i="6"/>
  <c r="X56" i="6"/>
  <c r="Y56" i="6"/>
  <c r="AA56" i="6"/>
  <c r="AB56" i="6"/>
  <c r="G57" i="6"/>
  <c r="H57" i="6"/>
  <c r="I57" i="6"/>
  <c r="J57" i="6"/>
  <c r="K57" i="6"/>
  <c r="L57" i="6"/>
  <c r="M57" i="6"/>
  <c r="O57" i="6"/>
  <c r="P57" i="6"/>
  <c r="Q57" i="6"/>
  <c r="R57" i="6"/>
  <c r="S57" i="6"/>
  <c r="T57" i="6"/>
  <c r="U57" i="6"/>
  <c r="V57" i="6"/>
  <c r="W57" i="6"/>
  <c r="X57" i="6"/>
  <c r="Y57" i="6"/>
  <c r="AA57" i="6"/>
  <c r="AB57" i="6"/>
  <c r="G58" i="6"/>
  <c r="H58" i="6"/>
  <c r="I58" i="6"/>
  <c r="J58" i="6"/>
  <c r="K58" i="6"/>
  <c r="L58" i="6"/>
  <c r="M58" i="6"/>
  <c r="O58" i="6"/>
  <c r="P58" i="6"/>
  <c r="Q58" i="6"/>
  <c r="R58" i="6"/>
  <c r="S58" i="6"/>
  <c r="T58" i="6"/>
  <c r="U58" i="6"/>
  <c r="V58" i="6"/>
  <c r="W58" i="6"/>
  <c r="X58" i="6"/>
  <c r="Y58" i="6"/>
  <c r="AA58" i="6"/>
  <c r="AB58" i="6"/>
  <c r="G60" i="6"/>
  <c r="H60" i="6"/>
  <c r="I60" i="6"/>
  <c r="J60" i="6"/>
  <c r="K60" i="6"/>
  <c r="L60" i="6"/>
  <c r="M60" i="6"/>
  <c r="O60" i="6"/>
  <c r="P60" i="6"/>
  <c r="Q60" i="6"/>
  <c r="R60" i="6"/>
  <c r="S60" i="6"/>
  <c r="T60" i="6"/>
  <c r="U60" i="6"/>
  <c r="V60" i="6"/>
  <c r="W60" i="6"/>
  <c r="X60" i="6"/>
  <c r="Y60" i="6"/>
  <c r="AA60" i="6"/>
  <c r="AB60" i="6"/>
  <c r="G61" i="6"/>
  <c r="H61" i="6"/>
  <c r="I61" i="6"/>
  <c r="J61" i="6"/>
  <c r="K61" i="6"/>
  <c r="L61" i="6"/>
  <c r="M61" i="6"/>
  <c r="O61" i="6"/>
  <c r="P61" i="6"/>
  <c r="Q61" i="6"/>
  <c r="R61" i="6"/>
  <c r="S61" i="6"/>
  <c r="T61" i="6"/>
  <c r="U61" i="6"/>
  <c r="V61" i="6"/>
  <c r="W61" i="6"/>
  <c r="X61" i="6"/>
  <c r="Y61" i="6"/>
  <c r="AA61" i="6"/>
  <c r="AB61" i="6"/>
  <c r="G62" i="6"/>
  <c r="H62" i="6"/>
  <c r="I62" i="6"/>
  <c r="J62" i="6"/>
  <c r="K62" i="6"/>
  <c r="L62" i="6"/>
  <c r="M62" i="6"/>
  <c r="O62" i="6"/>
  <c r="P62" i="6"/>
  <c r="Q62" i="6"/>
  <c r="R62" i="6"/>
  <c r="S62" i="6"/>
  <c r="T62" i="6"/>
  <c r="U62" i="6"/>
  <c r="V62" i="6"/>
  <c r="W62" i="6"/>
  <c r="X62" i="6"/>
  <c r="Y62" i="6"/>
  <c r="AA62" i="6"/>
  <c r="AB62" i="6"/>
  <c r="G63" i="6"/>
  <c r="H63" i="6"/>
  <c r="I63" i="6"/>
  <c r="J63" i="6"/>
  <c r="K63" i="6"/>
  <c r="L63" i="6"/>
  <c r="M63" i="6"/>
  <c r="O63" i="6"/>
  <c r="P63" i="6"/>
  <c r="Q63" i="6"/>
  <c r="R63" i="6"/>
  <c r="S63" i="6"/>
  <c r="T63" i="6"/>
  <c r="U63" i="6"/>
  <c r="V63" i="6"/>
  <c r="W63" i="6"/>
  <c r="X63" i="6"/>
  <c r="Y63" i="6"/>
  <c r="AA63" i="6"/>
  <c r="AB63" i="6"/>
  <c r="G65" i="6"/>
  <c r="H65" i="6"/>
  <c r="I65" i="6"/>
  <c r="J65" i="6"/>
  <c r="K65" i="6"/>
  <c r="L65" i="6"/>
  <c r="M65" i="6"/>
  <c r="O65" i="6"/>
  <c r="P65" i="6"/>
  <c r="Q65" i="6"/>
  <c r="R65" i="6"/>
  <c r="S65" i="6"/>
  <c r="T65" i="6"/>
  <c r="U65" i="6"/>
  <c r="V65" i="6"/>
  <c r="W65" i="6"/>
  <c r="X65" i="6"/>
  <c r="Y65" i="6"/>
  <c r="AA65" i="6"/>
  <c r="AB65" i="6"/>
  <c r="G66" i="6"/>
  <c r="H66" i="6"/>
  <c r="I66" i="6"/>
  <c r="J66" i="6"/>
  <c r="K66" i="6"/>
  <c r="L66" i="6"/>
  <c r="M66" i="6"/>
  <c r="O66" i="6"/>
  <c r="P66" i="6"/>
  <c r="Q66" i="6"/>
  <c r="R66" i="6"/>
  <c r="S66" i="6"/>
  <c r="T66" i="6"/>
  <c r="U66" i="6"/>
  <c r="V66" i="6"/>
  <c r="W66" i="6"/>
  <c r="X66" i="6"/>
  <c r="Y66" i="6"/>
  <c r="AA66" i="6"/>
  <c r="AB66" i="6"/>
  <c r="G67" i="6"/>
  <c r="H67" i="6"/>
  <c r="I67" i="6"/>
  <c r="J67" i="6"/>
  <c r="K67" i="6"/>
  <c r="L67" i="6"/>
  <c r="M67" i="6"/>
  <c r="O67" i="6"/>
  <c r="P67" i="6"/>
  <c r="Q67" i="6"/>
  <c r="R67" i="6"/>
  <c r="S67" i="6"/>
  <c r="T67" i="6"/>
  <c r="U67" i="6"/>
  <c r="V67" i="6"/>
  <c r="W67" i="6"/>
  <c r="X67" i="6"/>
  <c r="Y67" i="6"/>
  <c r="AA67" i="6"/>
  <c r="AB67" i="6"/>
  <c r="G68" i="6"/>
  <c r="H68" i="6"/>
  <c r="I68" i="6"/>
  <c r="J68" i="6"/>
  <c r="K68" i="6"/>
  <c r="L68" i="6"/>
  <c r="M68" i="6"/>
  <c r="O68" i="6"/>
  <c r="P68" i="6"/>
  <c r="Q68" i="6"/>
  <c r="R68" i="6"/>
  <c r="S68" i="6"/>
  <c r="T68" i="6"/>
  <c r="U68" i="6"/>
  <c r="V68" i="6"/>
  <c r="W68" i="6"/>
  <c r="X68" i="6"/>
  <c r="Y68" i="6"/>
  <c r="AA68" i="6"/>
  <c r="AB68" i="6"/>
  <c r="G69" i="6"/>
  <c r="H69" i="6"/>
  <c r="I69" i="6"/>
  <c r="J69" i="6"/>
  <c r="K69" i="6"/>
  <c r="L69" i="6"/>
  <c r="M69" i="6"/>
  <c r="O69" i="6"/>
  <c r="P69" i="6"/>
  <c r="Q69" i="6"/>
  <c r="R69" i="6"/>
  <c r="S69" i="6"/>
  <c r="T69" i="6"/>
  <c r="U69" i="6"/>
  <c r="V69" i="6"/>
  <c r="W69" i="6"/>
  <c r="X69" i="6"/>
  <c r="Y69" i="6"/>
  <c r="AA69" i="6"/>
  <c r="AB69" i="6"/>
  <c r="G10" i="6"/>
  <c r="H10" i="6"/>
  <c r="I10" i="6"/>
  <c r="J10" i="6"/>
  <c r="K10" i="6"/>
  <c r="L10" i="6"/>
  <c r="M10" i="6"/>
  <c r="O10" i="6"/>
  <c r="P10" i="6"/>
  <c r="Q10" i="6"/>
  <c r="R10" i="6"/>
  <c r="S10" i="6"/>
  <c r="T10" i="6"/>
  <c r="U10" i="6"/>
  <c r="V10" i="6"/>
  <c r="W10" i="6"/>
  <c r="X10" i="6"/>
  <c r="Y10" i="6"/>
  <c r="AA10" i="6"/>
  <c r="AB10" i="6"/>
  <c r="G11" i="6"/>
  <c r="H11" i="6"/>
  <c r="I11" i="6"/>
  <c r="J11" i="6"/>
  <c r="K11" i="6"/>
  <c r="L11" i="6"/>
  <c r="M11" i="6"/>
  <c r="O11" i="6"/>
  <c r="P11" i="6"/>
  <c r="Q11" i="6"/>
  <c r="R11" i="6"/>
  <c r="S11" i="6"/>
  <c r="T11" i="6"/>
  <c r="U11" i="6"/>
  <c r="V11" i="6"/>
  <c r="W11" i="6"/>
  <c r="X11" i="6"/>
  <c r="Y11" i="6"/>
  <c r="AA11" i="6"/>
  <c r="AB11" i="6"/>
  <c r="G12" i="6"/>
  <c r="H12" i="6"/>
  <c r="I12" i="6"/>
  <c r="J12" i="6"/>
  <c r="K12" i="6"/>
  <c r="L12" i="6"/>
  <c r="M12" i="6"/>
  <c r="O12" i="6"/>
  <c r="P12" i="6"/>
  <c r="Q12" i="6"/>
  <c r="R12" i="6"/>
  <c r="S12" i="6"/>
  <c r="T12" i="6"/>
  <c r="U12" i="6"/>
  <c r="V12" i="6"/>
  <c r="W12" i="6"/>
  <c r="X12" i="6"/>
  <c r="Y12" i="6"/>
  <c r="AA12" i="6"/>
  <c r="AB12" i="6"/>
  <c r="G13" i="6"/>
  <c r="H13" i="6"/>
  <c r="I13" i="6"/>
  <c r="J13" i="6"/>
  <c r="K13" i="6"/>
  <c r="L13" i="6"/>
  <c r="M13" i="6"/>
  <c r="O13" i="6"/>
  <c r="P13" i="6"/>
  <c r="Q13" i="6"/>
  <c r="R13" i="6"/>
  <c r="S13" i="6"/>
  <c r="T13" i="6"/>
  <c r="U13" i="6"/>
  <c r="V13" i="6"/>
  <c r="W13" i="6"/>
  <c r="X13" i="6"/>
  <c r="Y13" i="6"/>
  <c r="AA13" i="6"/>
  <c r="AB13" i="6"/>
  <c r="G16" i="6"/>
  <c r="H16" i="6"/>
  <c r="I16" i="6"/>
  <c r="J16" i="6"/>
  <c r="K16" i="6"/>
  <c r="L16" i="6"/>
  <c r="M16" i="6"/>
  <c r="O16" i="6"/>
  <c r="P16" i="6"/>
  <c r="Q16" i="6"/>
  <c r="R16" i="6"/>
  <c r="S16" i="6"/>
  <c r="T16" i="6"/>
  <c r="U16" i="6"/>
  <c r="V16" i="6"/>
  <c r="W16" i="6"/>
  <c r="X16" i="6"/>
  <c r="Y16" i="6"/>
  <c r="AA16" i="6"/>
  <c r="AB16" i="6"/>
  <c r="G17" i="6"/>
  <c r="H17" i="6"/>
  <c r="I17" i="6"/>
  <c r="J17" i="6"/>
  <c r="K17" i="6"/>
  <c r="L17" i="6"/>
  <c r="M17" i="6"/>
  <c r="O17" i="6"/>
  <c r="P17" i="6"/>
  <c r="Q17" i="6"/>
  <c r="R17" i="6"/>
  <c r="S17" i="6"/>
  <c r="T17" i="6"/>
  <c r="U17" i="6"/>
  <c r="V17" i="6"/>
  <c r="W17" i="6"/>
  <c r="X17" i="6"/>
  <c r="Y17" i="6"/>
  <c r="AA17" i="6"/>
  <c r="AB17" i="6"/>
  <c r="G18" i="6"/>
  <c r="H18" i="6"/>
  <c r="I18" i="6"/>
  <c r="J18" i="6"/>
  <c r="K18" i="6"/>
  <c r="L18" i="6"/>
  <c r="M18" i="6"/>
  <c r="O18" i="6"/>
  <c r="P18" i="6"/>
  <c r="Q18" i="6"/>
  <c r="R18" i="6"/>
  <c r="S18" i="6"/>
  <c r="T18" i="6"/>
  <c r="U18" i="6"/>
  <c r="V18" i="6"/>
  <c r="W18" i="6"/>
  <c r="X18" i="6"/>
  <c r="Y18" i="6"/>
  <c r="AA18" i="6"/>
  <c r="AB18" i="6"/>
  <c r="G19" i="6"/>
  <c r="H19" i="6"/>
  <c r="I19" i="6"/>
  <c r="J19" i="6"/>
  <c r="K19" i="6"/>
  <c r="L19" i="6"/>
  <c r="M19" i="6"/>
  <c r="O19" i="6"/>
  <c r="P19" i="6"/>
  <c r="Q19" i="6"/>
  <c r="R19" i="6"/>
  <c r="S19" i="6"/>
  <c r="T19" i="6"/>
  <c r="U19" i="6"/>
  <c r="V19" i="6"/>
  <c r="W19" i="6"/>
  <c r="X19" i="6"/>
  <c r="Y19" i="6"/>
  <c r="AA19" i="6"/>
  <c r="AB19" i="6"/>
  <c r="G20" i="6"/>
  <c r="H20" i="6"/>
  <c r="I20" i="6"/>
  <c r="J20" i="6"/>
  <c r="K20" i="6"/>
  <c r="L20" i="6"/>
  <c r="M20" i="6"/>
  <c r="O20" i="6"/>
  <c r="P20" i="6"/>
  <c r="Q20" i="6"/>
  <c r="R20" i="6"/>
  <c r="S20" i="6"/>
  <c r="T20" i="6"/>
  <c r="U20" i="6"/>
  <c r="V20" i="6"/>
  <c r="W20" i="6"/>
  <c r="X20" i="6"/>
  <c r="Y20" i="6"/>
  <c r="AA20" i="6"/>
  <c r="AB20" i="6"/>
  <c r="G21" i="6"/>
  <c r="H21" i="6"/>
  <c r="I21" i="6"/>
  <c r="J21" i="6"/>
  <c r="K21" i="6"/>
  <c r="L21" i="6"/>
  <c r="M21" i="6"/>
  <c r="O21" i="6"/>
  <c r="P21" i="6"/>
  <c r="Q21" i="6"/>
  <c r="R21" i="6"/>
  <c r="S21" i="6"/>
  <c r="T21" i="6"/>
  <c r="U21" i="6"/>
  <c r="V21" i="6"/>
  <c r="W21" i="6"/>
  <c r="X21" i="6"/>
  <c r="Y21" i="6"/>
  <c r="AA21" i="6"/>
  <c r="AB21" i="6"/>
  <c r="G23" i="6"/>
  <c r="H23" i="6"/>
  <c r="I23" i="6"/>
  <c r="J23" i="6"/>
  <c r="K23" i="6"/>
  <c r="L23" i="6"/>
  <c r="M23" i="6"/>
  <c r="O23" i="6"/>
  <c r="P23" i="6"/>
  <c r="Q23" i="6"/>
  <c r="R23" i="6"/>
  <c r="S23" i="6"/>
  <c r="T23" i="6"/>
  <c r="U23" i="6"/>
  <c r="V23" i="6"/>
  <c r="W23" i="6"/>
  <c r="X23" i="6"/>
  <c r="Y23" i="6"/>
  <c r="AA23" i="6"/>
  <c r="AB23" i="6"/>
  <c r="G25" i="6"/>
  <c r="H25" i="6"/>
  <c r="I25" i="6"/>
  <c r="J25" i="6"/>
  <c r="K25" i="6"/>
  <c r="L25" i="6"/>
  <c r="M25" i="6"/>
  <c r="O25" i="6"/>
  <c r="P25" i="6"/>
  <c r="Q25" i="6"/>
  <c r="R25" i="6"/>
  <c r="S25" i="6"/>
  <c r="T25" i="6"/>
  <c r="U25" i="6"/>
  <c r="V25" i="6"/>
  <c r="W25" i="6"/>
  <c r="X25" i="6"/>
  <c r="Y25" i="6"/>
  <c r="AA25" i="6"/>
  <c r="AB25" i="6"/>
  <c r="G26" i="6"/>
  <c r="H26" i="6"/>
  <c r="I26" i="6"/>
  <c r="J26" i="6"/>
  <c r="K26" i="6"/>
  <c r="L26" i="6"/>
  <c r="M26" i="6"/>
  <c r="O26" i="6"/>
  <c r="P26" i="6"/>
  <c r="Q26" i="6"/>
  <c r="R26" i="6"/>
  <c r="S26" i="6"/>
  <c r="T26" i="6"/>
  <c r="U26" i="6"/>
  <c r="V26" i="6"/>
  <c r="W26" i="6"/>
  <c r="X26" i="6"/>
  <c r="Y26" i="6"/>
  <c r="AA26" i="6"/>
  <c r="AB26" i="6"/>
  <c r="G28" i="6"/>
  <c r="H28" i="6"/>
  <c r="I28" i="6"/>
  <c r="J28" i="6"/>
  <c r="K28" i="6"/>
  <c r="L28" i="6"/>
  <c r="M28" i="6"/>
  <c r="O28" i="6"/>
  <c r="P28" i="6"/>
  <c r="Q28" i="6"/>
  <c r="R28" i="6"/>
  <c r="S28" i="6"/>
  <c r="T28" i="6"/>
  <c r="U28" i="6"/>
  <c r="V28" i="6"/>
  <c r="W28" i="6"/>
  <c r="X28" i="6"/>
  <c r="Y28" i="6"/>
  <c r="AA28" i="6"/>
  <c r="AB28" i="6"/>
  <c r="G29" i="6"/>
  <c r="H29" i="6"/>
  <c r="I29" i="6"/>
  <c r="J29" i="6"/>
  <c r="K29" i="6"/>
  <c r="L29" i="6"/>
  <c r="M29" i="6"/>
  <c r="O29" i="6"/>
  <c r="P29" i="6"/>
  <c r="Q29" i="6"/>
  <c r="R29" i="6"/>
  <c r="S29" i="6"/>
  <c r="T29" i="6"/>
  <c r="U29" i="6"/>
  <c r="V29" i="6"/>
  <c r="W29" i="6"/>
  <c r="X29" i="6"/>
  <c r="Y29" i="6"/>
  <c r="AA29" i="6"/>
  <c r="AB29" i="6"/>
  <c r="G30" i="6"/>
  <c r="H30" i="6"/>
  <c r="I30" i="6"/>
  <c r="J30" i="6"/>
  <c r="K30" i="6"/>
  <c r="L30" i="6"/>
  <c r="M30" i="6"/>
  <c r="O30" i="6"/>
  <c r="P30" i="6"/>
  <c r="Q30" i="6"/>
  <c r="R30" i="6"/>
  <c r="S30" i="6"/>
  <c r="T30" i="6"/>
  <c r="U30" i="6"/>
  <c r="V30" i="6"/>
  <c r="W30" i="6"/>
  <c r="X30" i="6"/>
  <c r="Y30" i="6"/>
  <c r="AA30" i="6"/>
  <c r="AB30" i="6"/>
  <c r="G31" i="6"/>
  <c r="H31" i="6"/>
  <c r="I31" i="6"/>
  <c r="J31" i="6"/>
  <c r="K31" i="6"/>
  <c r="L31" i="6"/>
  <c r="M31" i="6"/>
  <c r="O31" i="6"/>
  <c r="P31" i="6"/>
  <c r="Q31" i="6"/>
  <c r="R31" i="6"/>
  <c r="S31" i="6"/>
  <c r="T31" i="6"/>
  <c r="U31" i="6"/>
  <c r="V31" i="6"/>
  <c r="W31" i="6"/>
  <c r="X31" i="6"/>
  <c r="Y31" i="6"/>
  <c r="AA31" i="6"/>
  <c r="AB31" i="6"/>
  <c r="G33" i="6"/>
  <c r="H33" i="6"/>
  <c r="I33" i="6"/>
  <c r="J33" i="6"/>
  <c r="K33" i="6"/>
  <c r="L33" i="6"/>
  <c r="M33" i="6"/>
  <c r="O33" i="6"/>
  <c r="P33" i="6"/>
  <c r="Q33" i="6"/>
  <c r="R33" i="6"/>
  <c r="S33" i="6"/>
  <c r="T33" i="6"/>
  <c r="U33" i="6"/>
  <c r="V33" i="6"/>
  <c r="W33" i="6"/>
  <c r="X33" i="6"/>
  <c r="Y33" i="6"/>
  <c r="AA33" i="6"/>
  <c r="AB33" i="6"/>
  <c r="G34" i="6"/>
  <c r="H34" i="6"/>
  <c r="I34" i="6"/>
  <c r="J34" i="6"/>
  <c r="K34" i="6"/>
  <c r="L34" i="6"/>
  <c r="M34" i="6"/>
  <c r="O34" i="6"/>
  <c r="P34" i="6"/>
  <c r="Q34" i="6"/>
  <c r="R34" i="6"/>
  <c r="S34" i="6"/>
  <c r="T34" i="6"/>
  <c r="U34" i="6"/>
  <c r="V34" i="6"/>
  <c r="W34" i="6"/>
  <c r="X34" i="6"/>
  <c r="Y34" i="6"/>
  <c r="AA34" i="6"/>
  <c r="AB34" i="6"/>
  <c r="G35" i="6"/>
  <c r="H35" i="6"/>
  <c r="I35" i="6"/>
  <c r="J35" i="6"/>
  <c r="K35" i="6"/>
  <c r="L35" i="6"/>
  <c r="M35" i="6"/>
  <c r="O35" i="6"/>
  <c r="P35" i="6"/>
  <c r="Q35" i="6"/>
  <c r="R35" i="6"/>
  <c r="S35" i="6"/>
  <c r="T35" i="6"/>
  <c r="U35" i="6"/>
  <c r="V35" i="6"/>
  <c r="W35" i="6"/>
  <c r="X35" i="6"/>
  <c r="Y35" i="6"/>
  <c r="AA35" i="6"/>
  <c r="AB35" i="6"/>
  <c r="G36" i="6"/>
  <c r="H36" i="6"/>
  <c r="I36" i="6"/>
  <c r="J36" i="6"/>
  <c r="K36" i="6"/>
  <c r="L36" i="6"/>
  <c r="M36" i="6"/>
  <c r="O36" i="6"/>
  <c r="P36" i="6"/>
  <c r="Q36" i="6"/>
  <c r="R36" i="6"/>
  <c r="S36" i="6"/>
  <c r="T36" i="6"/>
  <c r="U36" i="6"/>
  <c r="V36" i="6"/>
  <c r="W36" i="6"/>
  <c r="X36" i="6"/>
  <c r="Y36" i="6"/>
  <c r="AA36" i="6"/>
  <c r="AB36" i="6"/>
  <c r="Y64" i="5"/>
  <c r="Y64" i="6" s="1"/>
  <c r="Y59" i="5"/>
  <c r="Y59" i="6" s="1"/>
  <c r="Y49" i="6"/>
  <c r="Y41" i="6"/>
  <c r="Y22" i="5"/>
  <c r="Y22" i="6" s="1"/>
  <c r="Y15" i="5"/>
  <c r="Y14" i="5" s="1"/>
  <c r="Y14" i="6" s="1"/>
  <c r="Y37" i="5" l="1"/>
  <c r="Y24" i="6"/>
  <c r="Y9" i="5"/>
  <c r="Y15" i="6"/>
  <c r="P64" i="5" l="1"/>
  <c r="P64" i="6" s="1"/>
  <c r="P59" i="5"/>
  <c r="P59" i="6" s="1"/>
  <c r="P49" i="6"/>
  <c r="P41" i="6"/>
  <c r="P15" i="5"/>
  <c r="L64" i="5"/>
  <c r="L64" i="6" s="1"/>
  <c r="L59" i="5"/>
  <c r="L59" i="6" s="1"/>
  <c r="L49" i="6"/>
  <c r="L41" i="6"/>
  <c r="L15" i="5"/>
  <c r="K64" i="5"/>
  <c r="K64" i="6" s="1"/>
  <c r="K59" i="5"/>
  <c r="K59" i="6" s="1"/>
  <c r="K49" i="6"/>
  <c r="K41" i="6"/>
  <c r="K15" i="5"/>
  <c r="K15" i="6" s="1"/>
  <c r="I64" i="5"/>
  <c r="I64" i="6" s="1"/>
  <c r="I59" i="5"/>
  <c r="I59" i="6" s="1"/>
  <c r="I49" i="6"/>
  <c r="I41" i="6"/>
  <c r="I24" i="6"/>
  <c r="I15" i="5"/>
  <c r="Y64" i="2"/>
  <c r="Y59" i="2"/>
  <c r="Y49" i="2"/>
  <c r="Y24" i="2"/>
  <c r="Y22" i="2" s="1"/>
  <c r="Y15" i="2"/>
  <c r="Y14" i="2" s="1"/>
  <c r="P64" i="2"/>
  <c r="P59" i="2"/>
  <c r="P49" i="2"/>
  <c r="P24" i="2"/>
  <c r="P22" i="2" s="1"/>
  <c r="P15" i="2"/>
  <c r="P14" i="2" s="1"/>
  <c r="L64" i="2"/>
  <c r="L59" i="2"/>
  <c r="L49" i="2"/>
  <c r="L24" i="2"/>
  <c r="L22" i="2" s="1"/>
  <c r="L15" i="2"/>
  <c r="L14" i="2" s="1"/>
  <c r="K64" i="2"/>
  <c r="K59" i="2"/>
  <c r="K49" i="2"/>
  <c r="K24" i="2"/>
  <c r="K22" i="2" s="1"/>
  <c r="K15" i="2"/>
  <c r="K14" i="2" s="1"/>
  <c r="I64" i="2"/>
  <c r="I59" i="2"/>
  <c r="I49" i="2"/>
  <c r="I24" i="2"/>
  <c r="I22" i="2" s="1"/>
  <c r="I15" i="2"/>
  <c r="I14" i="2" s="1"/>
  <c r="AE43" i="2"/>
  <c r="AD43" i="2" s="1"/>
  <c r="L37" i="2" l="1"/>
  <c r="L9" i="2"/>
  <c r="K22" i="5"/>
  <c r="K22" i="6" s="1"/>
  <c r="K24" i="6"/>
  <c r="I22" i="5"/>
  <c r="I22" i="6" s="1"/>
  <c r="L22" i="5"/>
  <c r="L22" i="6" s="1"/>
  <c r="L24" i="6"/>
  <c r="P22" i="5"/>
  <c r="P22" i="6" s="1"/>
  <c r="P24" i="6"/>
  <c r="P14" i="5"/>
  <c r="P15" i="6"/>
  <c r="L14" i="5"/>
  <c r="L14" i="6" s="1"/>
  <c r="L15" i="6"/>
  <c r="I14" i="5"/>
  <c r="I14" i="6" s="1"/>
  <c r="I15" i="6"/>
  <c r="K14" i="5"/>
  <c r="K14" i="6" s="1"/>
  <c r="I37" i="2"/>
  <c r="P37" i="2"/>
  <c r="Y37" i="2"/>
  <c r="Y9" i="2"/>
  <c r="P9" i="2"/>
  <c r="I9" i="2"/>
  <c r="K9" i="2"/>
  <c r="P37" i="6"/>
  <c r="L37" i="6"/>
  <c r="K37" i="6"/>
  <c r="I37" i="6"/>
  <c r="L37" i="5"/>
  <c r="K37" i="5"/>
  <c r="P37" i="5"/>
  <c r="I37" i="5"/>
  <c r="K37" i="2"/>
  <c r="L9" i="6" l="1"/>
  <c r="I9" i="6"/>
  <c r="K9" i="5"/>
  <c r="K9" i="6"/>
  <c r="L9" i="5"/>
  <c r="I9" i="5"/>
  <c r="L6" i="2"/>
  <c r="I6" i="2"/>
  <c r="P9" i="5"/>
  <c r="P14" i="6"/>
  <c r="P9" i="6" s="1"/>
  <c r="P6" i="2"/>
  <c r="Y6" i="2"/>
  <c r="K6" i="2"/>
  <c r="F31" i="6"/>
  <c r="F30" i="6"/>
  <c r="AE30" i="5"/>
  <c r="F24" i="2"/>
  <c r="AE31" i="2"/>
  <c r="AG30" i="5" l="1"/>
  <c r="AE30" i="6"/>
  <c r="AD31" i="2"/>
  <c r="AD30" i="5"/>
  <c r="AD30" i="6" s="1"/>
  <c r="AB64" i="5"/>
  <c r="AB64" i="6" s="1"/>
  <c r="AA64" i="5"/>
  <c r="AA64" i="6" s="1"/>
  <c r="X64" i="5"/>
  <c r="X64" i="6" s="1"/>
  <c r="W64" i="5"/>
  <c r="W64" i="6" s="1"/>
  <c r="V64" i="5"/>
  <c r="V64" i="6" s="1"/>
  <c r="U64" i="5"/>
  <c r="U64" i="6" s="1"/>
  <c r="S64" i="5"/>
  <c r="S64" i="6" s="1"/>
  <c r="O64" i="5"/>
  <c r="O64" i="6" s="1"/>
  <c r="M64" i="5"/>
  <c r="M64" i="6" s="1"/>
  <c r="J64" i="5"/>
  <c r="J64" i="6" s="1"/>
  <c r="H64" i="5"/>
  <c r="H64" i="6" s="1"/>
  <c r="G64" i="5"/>
  <c r="G64" i="6" s="1"/>
  <c r="T64" i="5"/>
  <c r="T64" i="6" s="1"/>
  <c r="R64" i="5"/>
  <c r="R64" i="6" s="1"/>
  <c r="Q64" i="5"/>
  <c r="Q64" i="6" s="1"/>
  <c r="F64" i="5"/>
  <c r="AE64" i="5" l="1"/>
  <c r="AE64" i="6" s="1"/>
  <c r="J49" i="6"/>
  <c r="AE25" i="5"/>
  <c r="AE25" i="6" s="1"/>
  <c r="AC34" i="5"/>
  <c r="AC34" i="6" s="1"/>
  <c r="AC33" i="5"/>
  <c r="AC33" i="6" s="1"/>
  <c r="AC24" i="5" l="1"/>
  <c r="AC24" i="6" s="1"/>
  <c r="AC30" i="2"/>
  <c r="AC33" i="2"/>
  <c r="AD10" i="2" l="1"/>
  <c r="AE11" i="5"/>
  <c r="AE11" i="6" s="1"/>
  <c r="AE10" i="5"/>
  <c r="AE10" i="6" s="1"/>
  <c r="AE26" i="5"/>
  <c r="AE26" i="6" s="1"/>
  <c r="AE23" i="5"/>
  <c r="AE23" i="6" s="1"/>
  <c r="F45" i="6" l="1"/>
  <c r="AE45" i="5"/>
  <c r="Q41" i="6"/>
  <c r="R41" i="6"/>
  <c r="T41" i="6"/>
  <c r="G41" i="6"/>
  <c r="H41" i="6"/>
  <c r="J41" i="6"/>
  <c r="M41" i="6"/>
  <c r="O41" i="6"/>
  <c r="S41" i="6"/>
  <c r="U41" i="6"/>
  <c r="V41" i="6"/>
  <c r="W41" i="6"/>
  <c r="X41" i="6"/>
  <c r="AA41" i="6"/>
  <c r="AB41" i="6"/>
  <c r="AD45" i="5" l="1"/>
  <c r="AD45" i="6" s="1"/>
  <c r="AE45" i="6"/>
  <c r="AC34" i="2"/>
  <c r="AE45" i="2" l="1"/>
  <c r="AD45" i="2" l="1"/>
  <c r="AE69" i="5"/>
  <c r="AE69" i="6" s="1"/>
  <c r="AE68" i="5"/>
  <c r="AE68" i="6" s="1"/>
  <c r="AE67" i="5"/>
  <c r="AE67" i="6" s="1"/>
  <c r="AE66" i="5"/>
  <c r="AE66" i="6" s="1"/>
  <c r="AE65" i="5"/>
  <c r="AE65" i="6" s="1"/>
  <c r="AE63" i="5"/>
  <c r="AE63" i="6" s="1"/>
  <c r="AE62" i="5"/>
  <c r="AE62" i="6" s="1"/>
  <c r="AE61" i="5"/>
  <c r="AE61" i="6" s="1"/>
  <c r="AE60" i="5"/>
  <c r="AE60" i="6" s="1"/>
  <c r="AE58" i="5"/>
  <c r="AE58" i="6" s="1"/>
  <c r="AE57" i="5"/>
  <c r="AE57" i="6" s="1"/>
  <c r="AE56" i="5"/>
  <c r="AE56" i="6" s="1"/>
  <c r="AE55" i="5"/>
  <c r="AE55" i="6" s="1"/>
  <c r="AE54" i="5"/>
  <c r="AE54" i="6" s="1"/>
  <c r="AE53" i="5"/>
  <c r="AE53" i="6" s="1"/>
  <c r="AE52" i="5"/>
  <c r="AE52" i="6" s="1"/>
  <c r="AE51" i="5"/>
  <c r="AE51" i="6" s="1"/>
  <c r="AE50" i="5"/>
  <c r="AE50" i="6" s="1"/>
  <c r="AE48" i="5"/>
  <c r="AE48" i="6" s="1"/>
  <c r="AE47" i="5"/>
  <c r="AE47" i="6" s="1"/>
  <c r="AE44" i="5"/>
  <c r="AE44" i="6" s="1"/>
  <c r="AE43" i="5"/>
  <c r="AE43" i="6" s="1"/>
  <c r="AE42" i="5"/>
  <c r="AE42" i="6" s="1"/>
  <c r="AE40" i="5"/>
  <c r="AE40" i="6" s="1"/>
  <c r="AE39" i="5"/>
  <c r="AE39" i="6" s="1"/>
  <c r="AE38" i="5"/>
  <c r="AE36" i="5"/>
  <c r="AE36" i="6" s="1"/>
  <c r="AE35" i="5"/>
  <c r="AE35" i="6" s="1"/>
  <c r="AE34" i="5"/>
  <c r="AE34" i="6" s="1"/>
  <c r="AE33" i="5"/>
  <c r="AE33" i="6" s="1"/>
  <c r="AE31" i="5"/>
  <c r="AE31" i="6" s="1"/>
  <c r="AE29" i="5"/>
  <c r="AE29" i="6" s="1"/>
  <c r="AE28" i="5"/>
  <c r="AE28" i="6" s="1"/>
  <c r="AE21" i="5"/>
  <c r="AE21" i="6" s="1"/>
  <c r="AE20" i="5"/>
  <c r="AE20" i="6" s="1"/>
  <c r="AE19" i="5"/>
  <c r="AE19" i="6" s="1"/>
  <c r="AE18" i="5"/>
  <c r="AE18" i="6" s="1"/>
  <c r="AE17" i="5"/>
  <c r="AE17" i="6" s="1"/>
  <c r="AE16" i="5"/>
  <c r="AE16" i="6" s="1"/>
  <c r="AE13" i="5"/>
  <c r="AE13" i="6" s="1"/>
  <c r="AE12" i="5"/>
  <c r="AE12" i="6" s="1"/>
  <c r="AE11" i="2"/>
  <c r="AD11" i="2" s="1"/>
  <c r="AE69" i="2"/>
  <c r="AE68" i="2"/>
  <c r="AE67" i="2"/>
  <c r="AE66" i="2"/>
  <c r="AE65" i="2"/>
  <c r="AE63" i="2"/>
  <c r="AE62" i="2"/>
  <c r="AE61" i="2"/>
  <c r="AE60" i="2"/>
  <c r="AE58" i="2"/>
  <c r="AE57" i="2"/>
  <c r="AE56" i="2"/>
  <c r="AE55" i="2"/>
  <c r="AE54" i="2"/>
  <c r="AE53" i="2"/>
  <c r="AE52" i="2"/>
  <c r="AE51" i="2"/>
  <c r="AE50" i="2"/>
  <c r="AE48" i="2"/>
  <c r="AE47" i="2"/>
  <c r="AE44" i="2"/>
  <c r="AE42" i="2"/>
  <c r="AE40" i="2"/>
  <c r="AE39" i="2"/>
  <c r="AE38" i="2"/>
  <c r="AE36" i="2"/>
  <c r="AE35" i="2"/>
  <c r="AE34" i="2"/>
  <c r="AE33" i="2"/>
  <c r="AE30" i="2"/>
  <c r="AE29" i="2"/>
  <c r="AE28" i="2"/>
  <c r="AE26" i="2"/>
  <c r="AE25" i="2"/>
  <c r="AE23" i="2"/>
  <c r="AE21" i="2"/>
  <c r="AE20" i="2"/>
  <c r="AE19" i="2"/>
  <c r="AE18" i="2"/>
  <c r="AE17" i="2"/>
  <c r="AE16" i="2"/>
  <c r="AE13" i="2"/>
  <c r="AE12" i="2"/>
  <c r="AG38" i="5" l="1"/>
  <c r="AE38" i="6"/>
  <c r="AD31" i="5"/>
  <c r="AD31" i="6" s="1"/>
  <c r="AC66" i="5"/>
  <c r="AC66" i="6" s="1"/>
  <c r="AC41" i="6"/>
  <c r="AC10" i="5"/>
  <c r="AC10" i="6" s="1"/>
  <c r="AC64" i="2"/>
  <c r="AC37" i="2" s="1"/>
  <c r="AD69" i="2"/>
  <c r="AD68" i="2"/>
  <c r="AD47" i="2"/>
  <c r="AD39" i="2"/>
  <c r="AD38" i="2"/>
  <c r="AD36" i="2"/>
  <c r="AD21" i="2"/>
  <c r="AD19" i="2"/>
  <c r="AD17" i="2"/>
  <c r="AD16" i="2"/>
  <c r="AD13" i="2"/>
  <c r="AC64" i="5" l="1"/>
  <c r="AC64" i="6" s="1"/>
  <c r="AC37" i="6" s="1"/>
  <c r="AC24" i="2"/>
  <c r="AC22" i="2" s="1"/>
  <c r="AC9" i="2" s="1"/>
  <c r="AC6" i="2" s="1"/>
  <c r="AC37" i="5" l="1"/>
  <c r="AC22" i="5"/>
  <c r="AC22" i="6" s="1"/>
  <c r="AC9" i="6" l="1"/>
  <c r="AC9" i="5"/>
  <c r="F65" i="6"/>
  <c r="F66" i="6"/>
  <c r="F67" i="6"/>
  <c r="AD66" i="5"/>
  <c r="AD66" i="6" s="1"/>
  <c r="AD67" i="5"/>
  <c r="AD67" i="6" s="1"/>
  <c r="AD65" i="5"/>
  <c r="AD65" i="6" s="1"/>
  <c r="AD62" i="5"/>
  <c r="AD62" i="6" s="1"/>
  <c r="F42" i="6"/>
  <c r="F43" i="6"/>
  <c r="F44" i="6"/>
  <c r="AD44" i="5"/>
  <c r="AD44" i="6" s="1"/>
  <c r="AD43" i="5"/>
  <c r="AD43" i="6" s="1"/>
  <c r="AD40" i="5"/>
  <c r="AD40" i="6" s="1"/>
  <c r="AF41" i="5"/>
  <c r="F23" i="6"/>
  <c r="F25" i="6"/>
  <c r="F26" i="6"/>
  <c r="F28" i="6"/>
  <c r="F29" i="6"/>
  <c r="F33" i="6"/>
  <c r="F34" i="6"/>
  <c r="AD34" i="5"/>
  <c r="AD34" i="6" s="1"/>
  <c r="AD33" i="5"/>
  <c r="AD33" i="6" s="1"/>
  <c r="AD29" i="5"/>
  <c r="AD29" i="6" s="1"/>
  <c r="AD28" i="5"/>
  <c r="AD28" i="6" s="1"/>
  <c r="AD26" i="5"/>
  <c r="AD26" i="6" s="1"/>
  <c r="AD25" i="5"/>
  <c r="AD25" i="6" s="1"/>
  <c r="AD23" i="5"/>
  <c r="AD23" i="6" s="1"/>
  <c r="AD19" i="5"/>
  <c r="AD19" i="6" s="1"/>
  <c r="R24" i="6"/>
  <c r="T24" i="6"/>
  <c r="G24" i="6"/>
  <c r="S24" i="6"/>
  <c r="U24" i="6"/>
  <c r="V24" i="6"/>
  <c r="W24" i="6"/>
  <c r="X24" i="6"/>
  <c r="AA24" i="6"/>
  <c r="AB24" i="6"/>
  <c r="M22" i="5" l="1"/>
  <c r="M22" i="6" s="1"/>
  <c r="M24" i="6"/>
  <c r="J22" i="5"/>
  <c r="J22" i="6" s="1"/>
  <c r="J24" i="6"/>
  <c r="Q22" i="5"/>
  <c r="Q22" i="6" s="1"/>
  <c r="Q24" i="6"/>
  <c r="H22" i="5"/>
  <c r="H22" i="6" s="1"/>
  <c r="H24" i="6"/>
  <c r="O22" i="5"/>
  <c r="O22" i="6" s="1"/>
  <c r="O24" i="6"/>
  <c r="W22" i="5"/>
  <c r="W22" i="6" s="1"/>
  <c r="V22" i="5"/>
  <c r="V22" i="6" s="1"/>
  <c r="AB22" i="5"/>
  <c r="AB22" i="6" s="1"/>
  <c r="S22" i="5"/>
  <c r="S22" i="6" s="1"/>
  <c r="X22" i="5"/>
  <c r="X22" i="6" s="1"/>
  <c r="F24" i="6"/>
  <c r="AE24" i="5"/>
  <c r="AA22" i="5"/>
  <c r="AD64" i="5"/>
  <c r="AD64" i="6" s="1"/>
  <c r="AE41" i="6"/>
  <c r="AG28" i="5"/>
  <c r="AG23" i="5"/>
  <c r="AD42" i="5"/>
  <c r="AD42" i="6" s="1"/>
  <c r="AG29" i="5"/>
  <c r="F22" i="5"/>
  <c r="AG31" i="5"/>
  <c r="U22" i="5"/>
  <c r="U22" i="6" s="1"/>
  <c r="AG33" i="5"/>
  <c r="T22" i="5"/>
  <c r="T22" i="6" s="1"/>
  <c r="AG25" i="5"/>
  <c r="AG34" i="5"/>
  <c r="R22" i="5"/>
  <c r="R22" i="6" s="1"/>
  <c r="AG26" i="5"/>
  <c r="F41" i="6"/>
  <c r="G22" i="5"/>
  <c r="G22" i="6" s="1"/>
  <c r="Y9" i="6" l="1"/>
  <c r="AA22" i="6"/>
  <c r="AD24" i="5"/>
  <c r="AD24" i="6" s="1"/>
  <c r="AE24" i="6"/>
  <c r="AE22" i="5"/>
  <c r="AE22" i="6" s="1"/>
  <c r="AD41" i="6"/>
  <c r="AG24" i="5"/>
  <c r="AD34" i="2"/>
  <c r="AD33" i="2"/>
  <c r="AD30" i="2"/>
  <c r="AD29" i="2"/>
  <c r="AD28" i="2"/>
  <c r="AD26" i="2"/>
  <c r="AD25" i="2"/>
  <c r="AD23" i="2"/>
  <c r="AB24" i="2"/>
  <c r="AB22" i="2" s="1"/>
  <c r="AA24" i="2"/>
  <c r="AA22" i="2" s="1"/>
  <c r="X24" i="2"/>
  <c r="X22" i="2" s="1"/>
  <c r="W24" i="2"/>
  <c r="W22" i="2" s="1"/>
  <c r="V24" i="2"/>
  <c r="V22" i="2" s="1"/>
  <c r="T24" i="2"/>
  <c r="T22" i="2" s="1"/>
  <c r="S24" i="2"/>
  <c r="S22" i="2" s="1"/>
  <c r="O24" i="2"/>
  <c r="O22" i="2" s="1"/>
  <c r="M24" i="2"/>
  <c r="M22" i="2" s="1"/>
  <c r="J24" i="2"/>
  <c r="J22" i="2" s="1"/>
  <c r="H24" i="2"/>
  <c r="H22" i="2" s="1"/>
  <c r="G24" i="2"/>
  <c r="G22" i="2" s="1"/>
  <c r="U24" i="2"/>
  <c r="U22" i="2" s="1"/>
  <c r="R24" i="2"/>
  <c r="R22" i="2" s="1"/>
  <c r="Q24" i="2"/>
  <c r="Q22" i="2" s="1"/>
  <c r="AD67" i="2"/>
  <c r="AD66" i="2"/>
  <c r="AD65" i="2"/>
  <c r="AD63" i="2"/>
  <c r="R64" i="2"/>
  <c r="U64" i="2"/>
  <c r="G64" i="2"/>
  <c r="H64" i="2"/>
  <c r="J64" i="2"/>
  <c r="M64" i="2"/>
  <c r="O64" i="2"/>
  <c r="S64" i="2"/>
  <c r="T64" i="2"/>
  <c r="V64" i="2"/>
  <c r="F64" i="2"/>
  <c r="W64" i="2"/>
  <c r="X64" i="2"/>
  <c r="AA64" i="2"/>
  <c r="AB64" i="2"/>
  <c r="Q64" i="2"/>
  <c r="AD42" i="2"/>
  <c r="AD44" i="2"/>
  <c r="AD22" i="5" l="1"/>
  <c r="AD22" i="6" s="1"/>
  <c r="F22" i="2"/>
  <c r="AE22" i="2" s="1"/>
  <c r="AE24" i="2"/>
  <c r="AE64" i="2"/>
  <c r="AD64" i="2" l="1"/>
  <c r="AD22" i="2"/>
  <c r="AD24" i="2"/>
  <c r="V59" i="5"/>
  <c r="V59" i="6" s="1"/>
  <c r="V49" i="6"/>
  <c r="V15" i="5"/>
  <c r="V59" i="2"/>
  <c r="V49" i="2"/>
  <c r="V15" i="2"/>
  <c r="V14" i="2" s="1"/>
  <c r="V9" i="2" s="1"/>
  <c r="V14" i="5" l="1"/>
  <c r="V15" i="6"/>
  <c r="V37" i="5"/>
  <c r="V37" i="2"/>
  <c r="V6" i="2" s="1"/>
  <c r="V9" i="5" l="1"/>
  <c r="V14" i="6"/>
  <c r="V9" i="6" s="1"/>
  <c r="V37" i="6"/>
  <c r="F15" i="5" l="1"/>
  <c r="AG10" i="5" l="1"/>
  <c r="AD10" i="5"/>
  <c r="J59" i="5"/>
  <c r="J59" i="6" s="1"/>
  <c r="M59" i="5"/>
  <c r="M59" i="6" s="1"/>
  <c r="H59" i="5"/>
  <c r="H59" i="6" s="1"/>
  <c r="AD10" i="6" l="1"/>
  <c r="S49" i="2"/>
  <c r="T49" i="2"/>
  <c r="F49" i="2"/>
  <c r="W49" i="2"/>
  <c r="X49" i="2"/>
  <c r="AA49" i="2"/>
  <c r="AB49" i="2"/>
  <c r="Q49" i="2"/>
  <c r="R49" i="2"/>
  <c r="U49" i="2"/>
  <c r="G49" i="2"/>
  <c r="H49" i="2"/>
  <c r="J49" i="2"/>
  <c r="M49" i="2"/>
  <c r="O49" i="2"/>
  <c r="AE49" i="2" l="1"/>
  <c r="AI48" i="6"/>
  <c r="Q49" i="6"/>
  <c r="R49" i="6"/>
  <c r="T49" i="6"/>
  <c r="G49" i="6"/>
  <c r="J37" i="5"/>
  <c r="O49" i="6"/>
  <c r="S49" i="6"/>
  <c r="U49" i="6"/>
  <c r="W49" i="6"/>
  <c r="X49" i="6"/>
  <c r="M37" i="5" l="1"/>
  <c r="M49" i="6"/>
  <c r="H37" i="5"/>
  <c r="H49" i="6"/>
  <c r="AA15" i="2"/>
  <c r="AA14" i="2" l="1"/>
  <c r="F14" i="5"/>
  <c r="F9" i="5" s="1"/>
  <c r="AD12" i="5"/>
  <c r="AD12" i="6" s="1"/>
  <c r="AD13" i="5"/>
  <c r="AD16" i="5"/>
  <c r="AD16" i="6" s="1"/>
  <c r="AD17" i="5"/>
  <c r="AD17" i="6" s="1"/>
  <c r="AD18" i="5"/>
  <c r="AD18" i="6" s="1"/>
  <c r="AD20" i="5"/>
  <c r="AD20" i="6" s="1"/>
  <c r="AD21" i="5"/>
  <c r="AD21" i="6" s="1"/>
  <c r="AD35" i="5"/>
  <c r="AD35" i="6" s="1"/>
  <c r="AD36" i="5"/>
  <c r="AD36" i="6" s="1"/>
  <c r="AD13" i="6" l="1"/>
  <c r="AA9" i="2"/>
  <c r="AD11" i="5"/>
  <c r="AD11" i="6" s="1"/>
  <c r="AI36" i="6"/>
  <c r="AI21" i="6" l="1"/>
  <c r="AB15" i="5"/>
  <c r="AB14" i="5" l="1"/>
  <c r="AB15" i="6"/>
  <c r="F15" i="2"/>
  <c r="F14" i="2" s="1"/>
  <c r="F9" i="2" s="1"/>
  <c r="AB9" i="5" l="1"/>
  <c r="AB14" i="6"/>
  <c r="AN39" i="6"/>
  <c r="AN40" i="6"/>
  <c r="AN41" i="6"/>
  <c r="AN47" i="6"/>
  <c r="AN48" i="6"/>
  <c r="AN49" i="6"/>
  <c r="AN50" i="6"/>
  <c r="AN51" i="6"/>
  <c r="AN52" i="6"/>
  <c r="AN53" i="6"/>
  <c r="AN54" i="6"/>
  <c r="AN55" i="6"/>
  <c r="AN56" i="6"/>
  <c r="AN57" i="6"/>
  <c r="AN58" i="6"/>
  <c r="AN59" i="6"/>
  <c r="AN60" i="6"/>
  <c r="AN61" i="6"/>
  <c r="AN62" i="6"/>
  <c r="AN63" i="6"/>
  <c r="AN64" i="6"/>
  <c r="AN68" i="6"/>
  <c r="AN38" i="6"/>
  <c r="AN36" i="6"/>
  <c r="AN35" i="6"/>
  <c r="AN22" i="6"/>
  <c r="AN21" i="6"/>
  <c r="AN20" i="6"/>
  <c r="AN19" i="6"/>
  <c r="AN18" i="6"/>
  <c r="AN17" i="6"/>
  <c r="AN16" i="6"/>
  <c r="AN15" i="6"/>
  <c r="AN14" i="6"/>
  <c r="AN13" i="6"/>
  <c r="AN12" i="6"/>
  <c r="AN11" i="6"/>
  <c r="AJ57" i="6" l="1"/>
  <c r="AI13" i="6" l="1"/>
  <c r="AI55" i="6" l="1"/>
  <c r="AI68" i="6"/>
  <c r="AI52" i="6"/>
  <c r="AI53" i="6"/>
  <c r="AI54" i="6"/>
  <c r="AI38" i="6"/>
  <c r="AI22" i="6"/>
  <c r="AI9" i="6" s="1"/>
  <c r="AI39" i="6"/>
  <c r="AI49" i="6" l="1"/>
  <c r="AI59" i="6"/>
  <c r="T15" i="2"/>
  <c r="T14" i="2" s="1"/>
  <c r="T9" i="2" s="1"/>
  <c r="AI37" i="6" l="1"/>
  <c r="F10" i="6"/>
  <c r="F11" i="6"/>
  <c r="F12" i="6"/>
  <c r="F13" i="6"/>
  <c r="F16" i="6"/>
  <c r="F17" i="6"/>
  <c r="F18" i="6"/>
  <c r="F19" i="6"/>
  <c r="F20" i="6"/>
  <c r="F21" i="6"/>
  <c r="F22" i="6"/>
  <c r="F35" i="6"/>
  <c r="F36" i="6"/>
  <c r="F55" i="6" l="1"/>
  <c r="W59" i="5" l="1"/>
  <c r="W37" i="5" l="1"/>
  <c r="W59" i="6"/>
  <c r="F38" i="6"/>
  <c r="F39" i="6"/>
  <c r="F40" i="6"/>
  <c r="F48" i="6"/>
  <c r="F50" i="6"/>
  <c r="F51" i="6"/>
  <c r="F52" i="6"/>
  <c r="F53" i="6"/>
  <c r="F54" i="6"/>
  <c r="F56" i="6"/>
  <c r="F57" i="6"/>
  <c r="F58" i="6"/>
  <c r="F60" i="6"/>
  <c r="F61" i="6"/>
  <c r="F62" i="6"/>
  <c r="F63" i="6"/>
  <c r="F64" i="6"/>
  <c r="F68" i="6"/>
  <c r="F69" i="6"/>
  <c r="AG18" i="6" l="1"/>
  <c r="AJ18" i="6" s="1"/>
  <c r="AO18" i="6" s="1"/>
  <c r="AG17" i="6"/>
  <c r="AJ17" i="6" s="1"/>
  <c r="AO17" i="6" s="1"/>
  <c r="AG21" i="6"/>
  <c r="AJ21" i="6" s="1"/>
  <c r="AO21" i="6" s="1"/>
  <c r="AG20" i="6"/>
  <c r="AJ20" i="6" s="1"/>
  <c r="AO20" i="6" s="1"/>
  <c r="AG19" i="6"/>
  <c r="AJ19" i="6" s="1"/>
  <c r="AO19" i="6" s="1"/>
  <c r="AG10" i="6"/>
  <c r="AJ10" i="6" s="1"/>
  <c r="AG16" i="6"/>
  <c r="AJ16" i="6" s="1"/>
  <c r="AO16" i="6" s="1"/>
  <c r="AG13" i="6"/>
  <c r="AG36" i="6"/>
  <c r="AJ36" i="6" s="1"/>
  <c r="AO36" i="6" s="1"/>
  <c r="AG12" i="6"/>
  <c r="AJ12" i="6" s="1"/>
  <c r="AO12" i="6" s="1"/>
  <c r="AG35" i="6"/>
  <c r="AJ35" i="6" s="1"/>
  <c r="AO35" i="6" s="1"/>
  <c r="AG22" i="6"/>
  <c r="AJ22" i="6" s="1"/>
  <c r="AO22" i="6" s="1"/>
  <c r="R59" i="5"/>
  <c r="R59" i="6" s="1"/>
  <c r="T59" i="5"/>
  <c r="T59" i="6" s="1"/>
  <c r="G59" i="5"/>
  <c r="G59" i="6" s="1"/>
  <c r="O59" i="5"/>
  <c r="O59" i="6" s="1"/>
  <c r="S59" i="5"/>
  <c r="S59" i="6" s="1"/>
  <c r="U59" i="5"/>
  <c r="U59" i="6" s="1"/>
  <c r="F59" i="5"/>
  <c r="X59" i="5"/>
  <c r="X59" i="6" s="1"/>
  <c r="AA59" i="5"/>
  <c r="AA59" i="6" s="1"/>
  <c r="AB59" i="5"/>
  <c r="AB59" i="6" s="1"/>
  <c r="Q59" i="5"/>
  <c r="Q59" i="6" s="1"/>
  <c r="AE59" i="5" l="1"/>
  <c r="AE59" i="6" s="1"/>
  <c r="Q37" i="5"/>
  <c r="AG61" i="5"/>
  <c r="AD61" i="5"/>
  <c r="AD61" i="6" s="1"/>
  <c r="AG58" i="5"/>
  <c r="AD58" i="5"/>
  <c r="AD58" i="6" s="1"/>
  <c r="S37" i="5"/>
  <c r="T37" i="5"/>
  <c r="O37" i="5"/>
  <c r="R37" i="5"/>
  <c r="X37" i="5"/>
  <c r="F59" i="6"/>
  <c r="F37" i="5"/>
  <c r="U37" i="5"/>
  <c r="G37" i="5"/>
  <c r="AG69" i="6"/>
  <c r="AJ69" i="6" s="1"/>
  <c r="AG61" i="6"/>
  <c r="AJ61" i="6" s="1"/>
  <c r="AG62" i="6"/>
  <c r="AJ62" i="6" s="1"/>
  <c r="AO62" i="6" s="1"/>
  <c r="AG64" i="6"/>
  <c r="AJ64" i="6" s="1"/>
  <c r="AO64" i="6" s="1"/>
  <c r="AG63" i="6"/>
  <c r="AJ63" i="6" s="1"/>
  <c r="AO63" i="6" s="1"/>
  <c r="AG68" i="6"/>
  <c r="AJ68" i="6" s="1"/>
  <c r="AO68" i="6" s="1"/>
  <c r="AG53" i="6"/>
  <c r="AJ53" i="6" s="1"/>
  <c r="AG58" i="6"/>
  <c r="AJ58" i="6" s="1"/>
  <c r="AO58" i="6" s="1"/>
  <c r="AG51" i="6"/>
  <c r="AJ51" i="6" s="1"/>
  <c r="AO51" i="6" s="1"/>
  <c r="AG50" i="6"/>
  <c r="AJ50" i="6" s="1"/>
  <c r="AO50" i="6" s="1"/>
  <c r="AG56" i="6"/>
  <c r="AJ56" i="6" s="1"/>
  <c r="AG54" i="6"/>
  <c r="AJ54" i="6" s="1"/>
  <c r="AG52" i="6"/>
  <c r="AJ52" i="6" s="1"/>
  <c r="AG47" i="6"/>
  <c r="AJ47" i="6" s="1"/>
  <c r="AO47" i="6" s="1"/>
  <c r="AG48" i="6"/>
  <c r="AJ48" i="6" s="1"/>
  <c r="AO48" i="6" s="1"/>
  <c r="AG41" i="6"/>
  <c r="AJ41" i="6" s="1"/>
  <c r="AO41" i="6" s="1"/>
  <c r="AG40" i="6"/>
  <c r="AJ40" i="6" s="1"/>
  <c r="AO40" i="6" s="1"/>
  <c r="AG39" i="6"/>
  <c r="AJ39" i="6" s="1"/>
  <c r="AO39" i="6" s="1"/>
  <c r="AG60" i="6"/>
  <c r="AJ60" i="6" s="1"/>
  <c r="AG55" i="6"/>
  <c r="AJ55" i="6" s="1"/>
  <c r="AG38" i="6"/>
  <c r="AJ38" i="6" s="1"/>
  <c r="AO38" i="6" s="1"/>
  <c r="AG11" i="6"/>
  <c r="AJ11" i="6" s="1"/>
  <c r="AO11" i="6" s="1"/>
  <c r="AJ13" i="6"/>
  <c r="AO13" i="6" s="1"/>
  <c r="AD58" i="2"/>
  <c r="AB59" i="2"/>
  <c r="AA59" i="2"/>
  <c r="X59" i="2"/>
  <c r="F59" i="2"/>
  <c r="T59" i="2"/>
  <c r="S59" i="2"/>
  <c r="O59" i="2"/>
  <c r="M59" i="2"/>
  <c r="J59" i="2"/>
  <c r="H59" i="2"/>
  <c r="G59" i="2"/>
  <c r="U59" i="2"/>
  <c r="R59" i="2"/>
  <c r="Q59" i="2"/>
  <c r="AD61" i="2"/>
  <c r="W59" i="2"/>
  <c r="T37" i="2" l="1"/>
  <c r="T6" i="2" s="1"/>
  <c r="AE59" i="2"/>
  <c r="AG61" i="2"/>
  <c r="AG58" i="2"/>
  <c r="AF71" i="5"/>
  <c r="AG64" i="5"/>
  <c r="AD60" i="5"/>
  <c r="AD60" i="6" s="1"/>
  <c r="AD57" i="5"/>
  <c r="AD57" i="6" s="1"/>
  <c r="AB49" i="6"/>
  <c r="AG41" i="5"/>
  <c r="AG40" i="5"/>
  <c r="AD39" i="5"/>
  <c r="AD39" i="6" s="1"/>
  <c r="AD38" i="5"/>
  <c r="AD38" i="6" s="1"/>
  <c r="AG36" i="5"/>
  <c r="AG35" i="5"/>
  <c r="AG22" i="5"/>
  <c r="AG21" i="5"/>
  <c r="AG20" i="5"/>
  <c r="AG19" i="5"/>
  <c r="AG18" i="5"/>
  <c r="AG16" i="5"/>
  <c r="AA15" i="6"/>
  <c r="X15" i="5"/>
  <c r="X15" i="6" s="1"/>
  <c r="W15" i="5"/>
  <c r="W15" i="6" s="1"/>
  <c r="U15" i="5"/>
  <c r="U15" i="6" s="1"/>
  <c r="S15" i="5"/>
  <c r="S15" i="6" s="1"/>
  <c r="O15" i="5"/>
  <c r="O15" i="6" s="1"/>
  <c r="M15" i="5"/>
  <c r="M15" i="6" s="1"/>
  <c r="J15" i="5"/>
  <c r="J15" i="6" s="1"/>
  <c r="H15" i="5"/>
  <c r="H15" i="6" s="1"/>
  <c r="G15" i="5"/>
  <c r="G15" i="6" s="1"/>
  <c r="T15" i="5"/>
  <c r="T15" i="6" s="1"/>
  <c r="R15" i="5"/>
  <c r="R15" i="6" s="1"/>
  <c r="Q15" i="5"/>
  <c r="Q15" i="6" s="1"/>
  <c r="AG13" i="5"/>
  <c r="AG12" i="5"/>
  <c r="AG11" i="5"/>
  <c r="Y37" i="6" l="1"/>
  <c r="AA49" i="6"/>
  <c r="AB37" i="5"/>
  <c r="H14" i="5"/>
  <c r="H14" i="6" s="1"/>
  <c r="S14" i="5"/>
  <c r="S14" i="6" s="1"/>
  <c r="AG59" i="6"/>
  <c r="AJ59" i="6" s="1"/>
  <c r="AO59" i="6" s="1"/>
  <c r="AE49" i="5"/>
  <c r="AE49" i="6" s="1"/>
  <c r="AE37" i="6" s="1"/>
  <c r="AE15" i="5"/>
  <c r="AG63" i="5"/>
  <c r="AD63" i="5"/>
  <c r="AD63" i="6" s="1"/>
  <c r="AG69" i="5"/>
  <c r="AD69" i="5"/>
  <c r="AD69" i="6" s="1"/>
  <c r="AG68" i="5"/>
  <c r="AD68" i="5"/>
  <c r="AD68" i="6" s="1"/>
  <c r="AG50" i="5"/>
  <c r="AD50" i="5"/>
  <c r="AD50" i="6" s="1"/>
  <c r="AG56" i="5"/>
  <c r="AD56" i="5"/>
  <c r="AD56" i="6" s="1"/>
  <c r="AG51" i="5"/>
  <c r="AD51" i="5"/>
  <c r="AD51" i="6" s="1"/>
  <c r="AG53" i="5"/>
  <c r="AD53" i="5"/>
  <c r="AD53" i="6" s="1"/>
  <c r="AG54" i="5"/>
  <c r="AD54" i="5"/>
  <c r="AD54" i="6" s="1"/>
  <c r="AG52" i="5"/>
  <c r="AD52" i="5"/>
  <c r="AD52" i="6" s="1"/>
  <c r="AG55" i="5"/>
  <c r="AD55" i="5"/>
  <c r="AD55" i="6" s="1"/>
  <c r="AG47" i="5"/>
  <c r="AD47" i="5"/>
  <c r="AD47" i="6" s="1"/>
  <c r="AG48" i="5"/>
  <c r="AD48" i="5"/>
  <c r="AD48" i="6" s="1"/>
  <c r="AA37" i="5"/>
  <c r="R37" i="6"/>
  <c r="W14" i="5"/>
  <c r="AG60" i="5"/>
  <c r="AD59" i="5"/>
  <c r="AD59" i="6" s="1"/>
  <c r="F49" i="6"/>
  <c r="X14" i="5"/>
  <c r="X14" i="6" s="1"/>
  <c r="R14" i="5"/>
  <c r="R14" i="6" s="1"/>
  <c r="T14" i="5"/>
  <c r="G14" i="5"/>
  <c r="G14" i="6" s="1"/>
  <c r="J14" i="5"/>
  <c r="Q14" i="5"/>
  <c r="AA14" i="5"/>
  <c r="M14" i="5"/>
  <c r="M14" i="6" s="1"/>
  <c r="O14" i="5"/>
  <c r="O14" i="6" s="1"/>
  <c r="U14" i="5"/>
  <c r="U14" i="6" s="1"/>
  <c r="F15" i="6"/>
  <c r="AG39" i="5"/>
  <c r="AG17" i="5"/>
  <c r="AG62" i="5"/>
  <c r="AE37" i="5" l="1"/>
  <c r="AA9" i="5"/>
  <c r="AA71" i="5" s="1"/>
  <c r="AA14" i="6"/>
  <c r="AA9" i="6" s="1"/>
  <c r="W9" i="5"/>
  <c r="W14" i="6"/>
  <c r="W9" i="6" s="1"/>
  <c r="Q9" i="5"/>
  <c r="Q14" i="6"/>
  <c r="Q9" i="6" s="1"/>
  <c r="AD15" i="5"/>
  <c r="AD15" i="6" s="1"/>
  <c r="AE15" i="6"/>
  <c r="AG15" i="6" s="1"/>
  <c r="AJ15" i="6" s="1"/>
  <c r="AO15" i="6" s="1"/>
  <c r="J9" i="5"/>
  <c r="J14" i="6"/>
  <c r="J9" i="6" s="1"/>
  <c r="T9" i="5"/>
  <c r="T14" i="6"/>
  <c r="T9" i="6" s="1"/>
  <c r="S9" i="5"/>
  <c r="G9" i="5"/>
  <c r="H9" i="5"/>
  <c r="U9" i="5"/>
  <c r="O9" i="5"/>
  <c r="M9" i="5"/>
  <c r="M9" i="6"/>
  <c r="X9" i="5"/>
  <c r="AG49" i="6"/>
  <c r="AA37" i="6"/>
  <c r="AG15" i="5"/>
  <c r="R9" i="5"/>
  <c r="AE14" i="5"/>
  <c r="AG49" i="5"/>
  <c r="AD49" i="5"/>
  <c r="AD49" i="6" s="1"/>
  <c r="AD37" i="6" s="1"/>
  <c r="AG59" i="5"/>
  <c r="U37" i="6"/>
  <c r="X37" i="6"/>
  <c r="AB37" i="6"/>
  <c r="H37" i="6"/>
  <c r="O37" i="6"/>
  <c r="T37" i="6"/>
  <c r="S37" i="6"/>
  <c r="J37" i="6"/>
  <c r="G37" i="6"/>
  <c r="F37" i="6"/>
  <c r="W37" i="6"/>
  <c r="M37" i="6"/>
  <c r="Q37" i="6"/>
  <c r="U9" i="6"/>
  <c r="F14" i="6"/>
  <c r="F9" i="6" s="1"/>
  <c r="R9" i="6"/>
  <c r="X9" i="6"/>
  <c r="S9" i="6"/>
  <c r="H9" i="6"/>
  <c r="O9" i="6"/>
  <c r="G9" i="6"/>
  <c r="AB71" i="5"/>
  <c r="AE9" i="5" l="1"/>
  <c r="AE14" i="6"/>
  <c r="AE9" i="6" s="1"/>
  <c r="AS9" i="6" s="1"/>
  <c r="AS37" i="6"/>
  <c r="AD14" i="5"/>
  <c r="AG37" i="5"/>
  <c r="AD37" i="5"/>
  <c r="AG37" i="6"/>
  <c r="AJ37" i="6" s="1"/>
  <c r="AJ49" i="6"/>
  <c r="AO49" i="6" s="1"/>
  <c r="AB9" i="6"/>
  <c r="AG14" i="5"/>
  <c r="AE71" i="5" l="1"/>
  <c r="AG14" i="6"/>
  <c r="AG9" i="6" s="1"/>
  <c r="AD14" i="6"/>
  <c r="AD9" i="6" s="1"/>
  <c r="AD9" i="5"/>
  <c r="AG9" i="5"/>
  <c r="AG71" i="5" s="1"/>
  <c r="AM9" i="6"/>
  <c r="AD60" i="2"/>
  <c r="AD62" i="2"/>
  <c r="AB15" i="2"/>
  <c r="X15" i="2"/>
  <c r="X14" i="2" s="1"/>
  <c r="X9" i="2" s="1"/>
  <c r="S15" i="2"/>
  <c r="W15" i="2"/>
  <c r="W14" i="2" s="1"/>
  <c r="W9" i="2" s="1"/>
  <c r="O15" i="2"/>
  <c r="O14" i="2" s="1"/>
  <c r="O9" i="2" s="1"/>
  <c r="M15" i="2"/>
  <c r="M14" i="2" s="1"/>
  <c r="M9" i="2" s="1"/>
  <c r="J15" i="2"/>
  <c r="J14" i="2" s="1"/>
  <c r="J9" i="2" s="1"/>
  <c r="H15" i="2"/>
  <c r="H14" i="2" s="1"/>
  <c r="H9" i="2" s="1"/>
  <c r="G15" i="2"/>
  <c r="G14" i="2" s="1"/>
  <c r="G9" i="2" s="1"/>
  <c r="U15" i="2"/>
  <c r="U14" i="2" s="1"/>
  <c r="U9" i="2" s="1"/>
  <c r="R15" i="2"/>
  <c r="R14" i="2" s="1"/>
  <c r="R9" i="2" s="1"/>
  <c r="Q15" i="2"/>
  <c r="Q14" i="2" s="1"/>
  <c r="Q9" i="2" s="1"/>
  <c r="AG10" i="2"/>
  <c r="AD12" i="2"/>
  <c r="AG16" i="2"/>
  <c r="AG17" i="2"/>
  <c r="AD18" i="2"/>
  <c r="AG22" i="2"/>
  <c r="AD35" i="2"/>
  <c r="AD40" i="2"/>
  <c r="AD48" i="2"/>
  <c r="Q37" i="2"/>
  <c r="R37" i="2"/>
  <c r="U37" i="2"/>
  <c r="W37" i="2"/>
  <c r="X37" i="2"/>
  <c r="AA37" i="2"/>
  <c r="AA6" i="2" s="1"/>
  <c r="AB37" i="2"/>
  <c r="AD50" i="2"/>
  <c r="AD51" i="2"/>
  <c r="AD52" i="2"/>
  <c r="AD53" i="2"/>
  <c r="AD54" i="2"/>
  <c r="AD55" i="2"/>
  <c r="AD56" i="2"/>
  <c r="AD57" i="2"/>
  <c r="AF71" i="2"/>
  <c r="AJ14" i="6" l="1"/>
  <c r="AO14" i="6" s="1"/>
  <c r="X6" i="2"/>
  <c r="U6" i="2"/>
  <c r="R6" i="2"/>
  <c r="W6" i="2"/>
  <c r="Q6" i="2"/>
  <c r="AB14" i="2"/>
  <c r="AE15" i="2"/>
  <c r="AG20" i="2"/>
  <c r="AD20" i="2"/>
  <c r="AG35" i="2"/>
  <c r="AG13" i="2"/>
  <c r="AG12" i="2"/>
  <c r="AG21" i="2"/>
  <c r="AG19" i="2"/>
  <c r="AG36" i="2"/>
  <c r="AG18" i="2"/>
  <c r="AG64" i="2"/>
  <c r="AG63" i="2"/>
  <c r="AG69" i="2"/>
  <c r="AG62" i="2"/>
  <c r="AG68" i="2"/>
  <c r="AG52" i="2"/>
  <c r="AG51" i="2"/>
  <c r="AG53" i="2"/>
  <c r="AG56" i="2"/>
  <c r="AG54" i="2"/>
  <c r="AG55" i="2"/>
  <c r="AG47" i="2"/>
  <c r="AG39" i="2"/>
  <c r="AG41" i="2"/>
  <c r="AG48" i="2"/>
  <c r="AG40" i="2"/>
  <c r="AJ9" i="6"/>
  <c r="AD59" i="2"/>
  <c r="S14" i="2"/>
  <c r="S9" i="2" s="1"/>
  <c r="O37" i="2"/>
  <c r="M37" i="2"/>
  <c r="M6" i="2" s="1"/>
  <c r="J37" i="2"/>
  <c r="J6" i="2" s="1"/>
  <c r="F37" i="2"/>
  <c r="F6" i="2" s="1"/>
  <c r="S37" i="2"/>
  <c r="H37" i="2"/>
  <c r="H6" i="2" s="1"/>
  <c r="G37" i="2"/>
  <c r="G6" i="2" s="1"/>
  <c r="AG38" i="2"/>
  <c r="AG60" i="2"/>
  <c r="AD49" i="2"/>
  <c r="AG50" i="2"/>
  <c r="AG11" i="2"/>
  <c r="AD37" i="2" l="1"/>
  <c r="O6" i="2"/>
  <c r="AE37" i="2"/>
  <c r="S6" i="2"/>
  <c r="AB9" i="2"/>
  <c r="AB6" i="2" s="1"/>
  <c r="AE14" i="2"/>
  <c r="AD14" i="2" s="1"/>
  <c r="AD9" i="2" s="1"/>
  <c r="AG15" i="2"/>
  <c r="AD15" i="2"/>
  <c r="AG59" i="2"/>
  <c r="AG49" i="2"/>
  <c r="AD6" i="2" l="1"/>
  <c r="AE9" i="2"/>
  <c r="AE6" i="2" s="1"/>
  <c r="AG37" i="2"/>
  <c r="AG14" i="2"/>
  <c r="AG9" i="2" l="1"/>
  <c r="AG71" i="2" s="1"/>
</calcChain>
</file>

<file path=xl/sharedStrings.xml><?xml version="1.0" encoding="utf-8"?>
<sst xmlns="http://schemas.openxmlformats.org/spreadsheetml/2006/main" count="505" uniqueCount="145">
  <si>
    <t xml:space="preserve">   ST.   IT.</t>
  </si>
  <si>
    <t xml:space="preserve">I N G R E S O S </t>
  </si>
  <si>
    <t xml:space="preserve">APORTE FISCAL: </t>
  </si>
  <si>
    <t>-  Remuneraciones</t>
  </si>
  <si>
    <t>10</t>
  </si>
  <si>
    <t>SALDO INICIAL DE CAJA</t>
  </si>
  <si>
    <t>G A S T O S</t>
  </si>
  <si>
    <t>21</t>
  </si>
  <si>
    <t>GASTOS EN PERSONAL</t>
  </si>
  <si>
    <t>22</t>
  </si>
  <si>
    <t>BIENES Y SERVICIOS DE CONSUMO</t>
  </si>
  <si>
    <t>23</t>
  </si>
  <si>
    <t>24</t>
  </si>
  <si>
    <t>25</t>
  </si>
  <si>
    <t>TRANSFERENCIAS CORRIENTES</t>
  </si>
  <si>
    <t>INVERSION REAL</t>
  </si>
  <si>
    <t>32</t>
  </si>
  <si>
    <t>33</t>
  </si>
  <si>
    <t>TRANSF. DE CAPITAL</t>
  </si>
  <si>
    <t>SALDO FINAL DE CAJA</t>
  </si>
  <si>
    <t>01</t>
  </si>
  <si>
    <t>06</t>
  </si>
  <si>
    <t>RENTAS DE LA PROPIEDAD</t>
  </si>
  <si>
    <t>07</t>
  </si>
  <si>
    <t>INGRESOS DE OPERACIÓN</t>
  </si>
  <si>
    <t>08</t>
  </si>
  <si>
    <t>OTROS INGRESOS CORRIENTES</t>
  </si>
  <si>
    <t>VENTA DE ACTIVOS NO FINANCIEROS</t>
  </si>
  <si>
    <t>VENTA DE ACTIVOS FINANCIEROS</t>
  </si>
  <si>
    <t>RECUPERACION DE PRESTAMOS</t>
  </si>
  <si>
    <t>INTEGROS AL FISCO</t>
  </si>
  <si>
    <t>03</t>
  </si>
  <si>
    <t>04</t>
  </si>
  <si>
    <t>Vehiculos</t>
  </si>
  <si>
    <t>Mobiliario y Otros</t>
  </si>
  <si>
    <t>Programas Informáticos</t>
  </si>
  <si>
    <t>Equipos Informáticos</t>
  </si>
  <si>
    <t>05</t>
  </si>
  <si>
    <t>Terrenos</t>
  </si>
  <si>
    <t>02</t>
  </si>
  <si>
    <t>PRESTAMOS</t>
  </si>
  <si>
    <t>SERVICIO DE LA DEUDA</t>
  </si>
  <si>
    <t>Estudios Básicos</t>
  </si>
  <si>
    <t>Proyectos</t>
  </si>
  <si>
    <t>09</t>
  </si>
  <si>
    <t>Libre</t>
  </si>
  <si>
    <t>Servicio Deuda</t>
  </si>
  <si>
    <t>Maquinas y Equipos</t>
  </si>
  <si>
    <t>-  Resto</t>
  </si>
  <si>
    <t>SSS</t>
  </si>
  <si>
    <t>TOTAL</t>
  </si>
  <si>
    <t>TRANSF. PARA GASTOS DE CAPITAL</t>
  </si>
  <si>
    <t>PRESTACIONES DE SEG. SOCIAL</t>
  </si>
  <si>
    <t>INH</t>
  </si>
  <si>
    <t>MOP</t>
  </si>
  <si>
    <t>OTROS GASTOS CORRIENTES</t>
  </si>
  <si>
    <t>ADQUIS. DE ACTIVOS NO FINANCIEROS</t>
  </si>
  <si>
    <t>total mop</t>
  </si>
  <si>
    <t>sin inh y sss</t>
  </si>
  <si>
    <t>11</t>
  </si>
  <si>
    <t>12</t>
  </si>
  <si>
    <t>13</t>
  </si>
  <si>
    <t>15</t>
  </si>
  <si>
    <t>26</t>
  </si>
  <si>
    <t>29</t>
  </si>
  <si>
    <t>31</t>
  </si>
  <si>
    <t>34</t>
  </si>
  <si>
    <t>35</t>
  </si>
  <si>
    <t>02-09</t>
  </si>
  <si>
    <t>02-10</t>
  </si>
  <si>
    <t>02-13</t>
  </si>
  <si>
    <t>02-02</t>
  </si>
  <si>
    <t>02-03</t>
  </si>
  <si>
    <t>02-04</t>
  </si>
  <si>
    <t>02-06</t>
  </si>
  <si>
    <t>02-07</t>
  </si>
  <si>
    <t>02-11</t>
  </si>
  <si>
    <t>02-12</t>
  </si>
  <si>
    <t>01-01</t>
  </si>
  <si>
    <t>04-01</t>
  </si>
  <si>
    <t>05-01</t>
  </si>
  <si>
    <t>07-01</t>
  </si>
  <si>
    <t>ENDEUDAMIENTO</t>
  </si>
  <si>
    <t>99</t>
  </si>
  <si>
    <t>Otros Activos No Financieros</t>
  </si>
  <si>
    <t>Edificios</t>
  </si>
  <si>
    <t>03-01</t>
  </si>
  <si>
    <t>ADQUIS. DE ACTIVOS FINANCIEROS</t>
  </si>
  <si>
    <t xml:space="preserve">Programas  </t>
  </si>
  <si>
    <t>INGRESAR EN PESOS -----NO IMPRIMIR----</t>
  </si>
  <si>
    <t>suma regular + FET</t>
  </si>
  <si>
    <t>02-14</t>
  </si>
  <si>
    <t>Al Sector Privado</t>
  </si>
  <si>
    <t>Al Gobierno Central</t>
  </si>
  <si>
    <t>A otras Entidades Públicas</t>
  </si>
  <si>
    <t>A Otras Entidades Públicas</t>
  </si>
  <si>
    <t xml:space="preserve"> 001 - I.V.A Concesiones Obras Públicas</t>
  </si>
  <si>
    <t>002 - Fondo De Infraestructura</t>
  </si>
  <si>
    <t>005 - Reintegro IVA Concesiones DGAC</t>
  </si>
  <si>
    <t>014 - Servicio Agricola y Ganadero</t>
  </si>
  <si>
    <t>015 - Servicio Nacional de Aduanas</t>
  </si>
  <si>
    <t>300 - De Programa de Infraestructura para el Buen Vivir</t>
  </si>
  <si>
    <t>301 - De Fondo De Infraestructura para el Desarrollo 2023</t>
  </si>
  <si>
    <t>TOTAL LEY</t>
  </si>
  <si>
    <t>TRANSFERENCIAS</t>
  </si>
  <si>
    <t>Subsecretaría</t>
  </si>
  <si>
    <t>Dirección General de Obras Públicas</t>
  </si>
  <si>
    <t>Fiscalía</t>
  </si>
  <si>
    <t>Dirección de Contabilidad y Finanzas</t>
  </si>
  <si>
    <t>Dirección de Arquitectura</t>
  </si>
  <si>
    <t>Dirección de Obras Hidráulicas</t>
  </si>
  <si>
    <t>Dirección de Vialidad</t>
  </si>
  <si>
    <t>Dirección de Obras Portuarias</t>
  </si>
  <si>
    <t>Dirección de Aeropuertos</t>
  </si>
  <si>
    <t>Dirección de Planeamiento</t>
  </si>
  <si>
    <t>Subdirección de Servicios Sanitarios Rurales</t>
  </si>
  <si>
    <t>Infraestructura para el Buen Vivir</t>
  </si>
  <si>
    <t>Dirección General de Concesiones de Obras Públicas</t>
  </si>
  <si>
    <t>Dirección General de Aguas</t>
  </si>
  <si>
    <t>Instituto Nacional de Hidráulica</t>
  </si>
  <si>
    <t>Superintendencia de Servicios Sanitarios</t>
  </si>
  <si>
    <t>Organización para la Cooperación y Desarrollo Economico</t>
  </si>
  <si>
    <t>OK</t>
  </si>
  <si>
    <t>027 - SUBDERE - Recuperacion Region del Maule</t>
  </si>
  <si>
    <t>02-23</t>
  </si>
  <si>
    <t>02-24</t>
  </si>
  <si>
    <t>02-34</t>
  </si>
  <si>
    <t>02-37</t>
  </si>
  <si>
    <t>Conservación por Adm. Directa - DAP</t>
  </si>
  <si>
    <t>Conservación por Adm. Directa - DV</t>
  </si>
  <si>
    <t>Adm. De Infraestructura - DV</t>
  </si>
  <si>
    <t>Adm. De Infraestructura - DOH</t>
  </si>
  <si>
    <t>04-02</t>
  </si>
  <si>
    <t>Adm. De Infraestructura - DGA</t>
  </si>
  <si>
    <t>(Miles de $ 2025)</t>
  </si>
  <si>
    <t>02-26</t>
  </si>
  <si>
    <t>04-03</t>
  </si>
  <si>
    <t>Constru. Repara. y Manten. De Transbordadores - DOP</t>
  </si>
  <si>
    <t>Gestión Hídrica y Organizaciones - DGA</t>
  </si>
  <si>
    <t>003 - Servicio Nacional del Patrimonio Cultural</t>
  </si>
  <si>
    <t>029 - Subsecretaria de las Culturas y las Artes</t>
  </si>
  <si>
    <t>Aplicacion Leyes N° 20.998 y 21.435</t>
  </si>
  <si>
    <t>PRESUPUESTO VIGENTE MOP 2025 AL MES DE OCTUBRE</t>
  </si>
  <si>
    <t>PRESUPUESTO EJECUTADO MOP 2025 AL MES DE OCTUBRE</t>
  </si>
  <si>
    <t>PRESUPUESTO EJECUTADO MOP 2025 AL MES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</si>
</sst>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General_)"/>
    <numFmt numFmtId="165" formatCode="dd/mm_)"/>
  </numFmts>
  <fonts count="41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3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0"/>
      <name val="Courier"/>
      <family val="3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Courier"/>
    </font>
    <font>
      <sz val="8"/>
      <name val="Courier"/>
    </font>
    <font>
      <sz val="1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164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0" applyNumberFormat="0" applyBorder="0" applyAlignment="0" applyProtection="0"/>
    <xf numFmtId="0" fontId="11" fillId="21" borderId="16" applyNumberFormat="0" applyAlignment="0" applyProtection="0"/>
    <xf numFmtId="0" fontId="12" fillId="22" borderId="17" applyNumberFormat="0" applyAlignment="0" applyProtection="0"/>
    <xf numFmtId="0" fontId="13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15" fillId="29" borderId="16" applyNumberFormat="0" applyAlignment="0" applyProtection="0"/>
    <xf numFmtId="0" fontId="16" fillId="30" borderId="0" applyNumberFormat="0" applyBorder="0" applyAlignment="0" applyProtection="0"/>
    <xf numFmtId="0" fontId="17" fillId="31" borderId="0" applyNumberFormat="0" applyBorder="0" applyAlignment="0" applyProtection="0"/>
    <xf numFmtId="0" fontId="8" fillId="0" borderId="0"/>
    <xf numFmtId="0" fontId="8" fillId="32" borderId="19" applyNumberFormat="0" applyFont="0" applyAlignment="0" applyProtection="0"/>
    <xf numFmtId="0" fontId="18" fillId="21" borderId="2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0" borderId="22" applyNumberFormat="0" applyFill="0" applyAlignment="0" applyProtection="0"/>
    <xf numFmtId="0" fontId="14" fillId="0" borderId="23" applyNumberFormat="0" applyFill="0" applyAlignment="0" applyProtection="0"/>
    <xf numFmtId="0" fontId="24" fillId="0" borderId="24" applyNumberFormat="0" applyFill="0" applyAlignment="0" applyProtection="0"/>
    <xf numFmtId="41" fontId="26" fillId="0" borderId="0" applyFon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28" fillId="31" borderId="0" applyNumberFormat="0" applyBorder="0" applyAlignment="0" applyProtection="0"/>
    <xf numFmtId="0" fontId="1" fillId="32" borderId="19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9" fontId="38" fillId="0" borderId="0" applyFont="0" applyFill="0" applyBorder="0" applyAlignment="0" applyProtection="0"/>
  </cellStyleXfs>
  <cellXfs count="128">
    <xf numFmtId="164" fontId="0" fillId="0" borderId="0" xfId="0"/>
    <xf numFmtId="164" fontId="4" fillId="0" borderId="0" xfId="0" applyFont="1"/>
    <xf numFmtId="37" fontId="4" fillId="0" borderId="0" xfId="0" applyNumberFormat="1" applyFont="1"/>
    <xf numFmtId="164" fontId="4" fillId="0" borderId="3" xfId="0" applyFont="1" applyBorder="1"/>
    <xf numFmtId="3" fontId="4" fillId="0" borderId="0" xfId="0" applyNumberFormat="1" applyFont="1"/>
    <xf numFmtId="37" fontId="6" fillId="0" borderId="0" xfId="0" applyNumberFormat="1" applyFont="1"/>
    <xf numFmtId="164" fontId="2" fillId="0" borderId="0" xfId="0" applyFont="1"/>
    <xf numFmtId="3" fontId="5" fillId="0" borderId="12" xfId="0" applyNumberFormat="1" applyFont="1" applyBorder="1" applyAlignment="1">
      <alignment vertical="center"/>
    </xf>
    <xf numFmtId="3" fontId="7" fillId="0" borderId="9" xfId="0" applyNumberFormat="1" applyFont="1" applyBorder="1"/>
    <xf numFmtId="3" fontId="7" fillId="0" borderId="1" xfId="0" applyNumberFormat="1" applyFont="1" applyBorder="1"/>
    <xf numFmtId="3" fontId="7" fillId="0" borderId="2" xfId="0" applyNumberFormat="1" applyFont="1" applyBorder="1"/>
    <xf numFmtId="164" fontId="4" fillId="0" borderId="0" xfId="0" applyFont="1" applyAlignment="1">
      <alignment horizontal="left"/>
    </xf>
    <xf numFmtId="164" fontId="3" fillId="0" borderId="1" xfId="0" applyFont="1" applyBorder="1" applyAlignment="1">
      <alignment horizontal="center"/>
    </xf>
    <xf numFmtId="164" fontId="25" fillId="0" borderId="0" xfId="0" applyFont="1"/>
    <xf numFmtId="165" fontId="2" fillId="0" borderId="0" xfId="0" applyNumberFormat="1" applyFont="1"/>
    <xf numFmtId="37" fontId="3" fillId="0" borderId="2" xfId="0" applyNumberFormat="1" applyFont="1" applyBorder="1" applyAlignment="1">
      <alignment horizontal="center"/>
    </xf>
    <xf numFmtId="37" fontId="4" fillId="0" borderId="15" xfId="0" quotePrefix="1" applyNumberFormat="1" applyFont="1" applyBorder="1" applyAlignment="1">
      <alignment horizontal="center"/>
    </xf>
    <xf numFmtId="37" fontId="4" fillId="0" borderId="3" xfId="0" applyNumberFormat="1" applyFont="1" applyBorder="1" applyAlignment="1">
      <alignment horizontal="left"/>
    </xf>
    <xf numFmtId="37" fontId="4" fillId="0" borderId="15" xfId="0" quotePrefix="1" applyNumberFormat="1" applyFont="1" applyBorder="1" applyAlignment="1">
      <alignment horizontal="right"/>
    </xf>
    <xf numFmtId="37" fontId="4" fillId="0" borderId="0" xfId="0" applyNumberFormat="1" applyFont="1" applyAlignment="1">
      <alignment horizontal="left"/>
    </xf>
    <xf numFmtId="164" fontId="4" fillId="0" borderId="3" xfId="0" applyFont="1" applyBorder="1" applyAlignment="1">
      <alignment horizontal="left"/>
    </xf>
    <xf numFmtId="37" fontId="4" fillId="0" borderId="13" xfId="0" quotePrefix="1" applyNumberFormat="1" applyFont="1" applyBorder="1" applyAlignment="1">
      <alignment horizontal="center"/>
    </xf>
    <xf numFmtId="164" fontId="4" fillId="0" borderId="7" xfId="0" applyFont="1" applyBorder="1"/>
    <xf numFmtId="37" fontId="4" fillId="0" borderId="8" xfId="0" applyNumberFormat="1" applyFont="1" applyBorder="1" applyAlignment="1">
      <alignment horizontal="left"/>
    </xf>
    <xf numFmtId="164" fontId="2" fillId="0" borderId="0" xfId="0" applyFont="1" applyAlignment="1">
      <alignment horizontal="left"/>
    </xf>
    <xf numFmtId="37" fontId="2" fillId="0" borderId="0" xfId="0" applyNumberFormat="1" applyFont="1" applyAlignment="1">
      <alignment horizontal="left"/>
    </xf>
    <xf numFmtId="164" fontId="4" fillId="0" borderId="5" xfId="0" applyFont="1" applyBorder="1"/>
    <xf numFmtId="39" fontId="4" fillId="0" borderId="0" xfId="0" applyNumberFormat="1" applyFont="1"/>
    <xf numFmtId="37" fontId="4" fillId="0" borderId="4" xfId="0" quotePrefix="1" applyNumberFormat="1" applyFont="1" applyBorder="1" applyAlignment="1">
      <alignment horizontal="right"/>
    </xf>
    <xf numFmtId="37" fontId="4" fillId="0" borderId="6" xfId="0" applyNumberFormat="1" applyFont="1" applyBorder="1" applyAlignment="1">
      <alignment horizontal="left"/>
    </xf>
    <xf numFmtId="164" fontId="3" fillId="0" borderId="3" xfId="0" applyFont="1" applyBorder="1" applyAlignment="1">
      <alignment vertical="center"/>
    </xf>
    <xf numFmtId="37" fontId="3" fillId="0" borderId="14" xfId="0" applyNumberFormat="1" applyFont="1" applyBorder="1" applyAlignment="1">
      <alignment horizontal="left" vertical="center"/>
    </xf>
    <xf numFmtId="164" fontId="3" fillId="0" borderId="10" xfId="0" applyFont="1" applyBorder="1" applyAlignment="1">
      <alignment vertical="center"/>
    </xf>
    <xf numFmtId="37" fontId="3" fillId="0" borderId="11" xfId="0" applyNumberFormat="1" applyFont="1" applyBorder="1" applyAlignment="1">
      <alignment horizontal="center" vertical="center"/>
    </xf>
    <xf numFmtId="164" fontId="3" fillId="0" borderId="0" xfId="0" applyFont="1" applyAlignment="1">
      <alignment vertical="center"/>
    </xf>
    <xf numFmtId="3" fontId="3" fillId="0" borderId="12" xfId="0" applyNumberFormat="1" applyFont="1" applyBorder="1" applyAlignment="1">
      <alignment vertical="center"/>
    </xf>
    <xf numFmtId="37" fontId="4" fillId="0" borderId="12" xfId="0" applyNumberFormat="1" applyFont="1" applyBorder="1" applyAlignment="1">
      <alignment vertical="center"/>
    </xf>
    <xf numFmtId="37" fontId="4" fillId="0" borderId="0" xfId="0" applyNumberFormat="1" applyFont="1" applyAlignment="1">
      <alignment vertical="center"/>
    </xf>
    <xf numFmtId="164" fontId="4" fillId="0" borderId="0" xfId="0" applyFont="1" applyAlignment="1">
      <alignment vertical="center"/>
    </xf>
    <xf numFmtId="164" fontId="3" fillId="0" borderId="14" xfId="0" applyFont="1" applyBorder="1" applyAlignment="1">
      <alignment vertical="center"/>
    </xf>
    <xf numFmtId="3" fontId="7" fillId="0" borderId="12" xfId="0" applyNumberFormat="1" applyFont="1" applyBorder="1"/>
    <xf numFmtId="37" fontId="6" fillId="34" borderId="0" xfId="0" applyNumberFormat="1" applyFont="1" applyFill="1"/>
    <xf numFmtId="37" fontId="4" fillId="34" borderId="12" xfId="0" applyNumberFormat="1" applyFont="1" applyFill="1" applyBorder="1" applyAlignment="1">
      <alignment vertical="center"/>
    </xf>
    <xf numFmtId="41" fontId="4" fillId="33" borderId="0" xfId="43" applyFont="1" applyFill="1"/>
    <xf numFmtId="164" fontId="4" fillId="33" borderId="0" xfId="0" applyFont="1" applyFill="1"/>
    <xf numFmtId="164" fontId="4" fillId="35" borderId="1" xfId="0" applyFont="1" applyFill="1" applyBorder="1" applyAlignment="1">
      <alignment horizontal="center"/>
    </xf>
    <xf numFmtId="37" fontId="4" fillId="35" borderId="2" xfId="0" quotePrefix="1" applyNumberFormat="1" applyFont="1" applyFill="1" applyBorder="1" applyAlignment="1">
      <alignment horizontal="center"/>
    </xf>
    <xf numFmtId="3" fontId="3" fillId="35" borderId="12" xfId="0" applyNumberFormat="1" applyFont="1" applyFill="1" applyBorder="1" applyAlignment="1">
      <alignment vertical="center"/>
    </xf>
    <xf numFmtId="37" fontId="4" fillId="0" borderId="7" xfId="0" applyNumberFormat="1" applyFont="1" applyBorder="1"/>
    <xf numFmtId="37" fontId="6" fillId="34" borderId="7" xfId="0" applyNumberFormat="1" applyFont="1" applyFill="1" applyBorder="1"/>
    <xf numFmtId="164" fontId="29" fillId="0" borderId="0" xfId="0" applyFont="1"/>
    <xf numFmtId="164" fontId="30" fillId="0" borderId="0" xfId="0" applyFont="1"/>
    <xf numFmtId="41" fontId="29" fillId="0" borderId="0" xfId="43" applyFont="1" applyFill="1"/>
    <xf numFmtId="164" fontId="32" fillId="0" borderId="0" xfId="0" applyFont="1" applyAlignment="1">
      <alignment horizontal="left"/>
    </xf>
    <xf numFmtId="164" fontId="32" fillId="0" borderId="0" xfId="0" applyFont="1"/>
    <xf numFmtId="37" fontId="32" fillId="0" borderId="0" xfId="0" applyNumberFormat="1" applyFont="1" applyAlignment="1">
      <alignment horizontal="left"/>
    </xf>
    <xf numFmtId="37" fontId="29" fillId="0" borderId="0" xfId="0" applyNumberFormat="1" applyFont="1" applyAlignment="1">
      <alignment horizontal="left"/>
    </xf>
    <xf numFmtId="164" fontId="34" fillId="0" borderId="3" xfId="0" applyFont="1" applyBorder="1" applyAlignment="1">
      <alignment vertical="center"/>
    </xf>
    <xf numFmtId="3" fontId="34" fillId="0" borderId="12" xfId="0" applyNumberFormat="1" applyFont="1" applyBorder="1" applyAlignment="1">
      <alignment vertical="center"/>
    </xf>
    <xf numFmtId="37" fontId="35" fillId="0" borderId="15" xfId="0" applyNumberFormat="1" applyFont="1" applyBorder="1" applyAlignment="1">
      <alignment vertical="center"/>
    </xf>
    <xf numFmtId="37" fontId="35" fillId="0" borderId="11" xfId="0" applyNumberFormat="1" applyFont="1" applyBorder="1" applyAlignment="1">
      <alignment vertical="center"/>
    </xf>
    <xf numFmtId="37" fontId="35" fillId="0" borderId="0" xfId="0" applyNumberFormat="1" applyFont="1" applyAlignment="1">
      <alignment vertical="center"/>
    </xf>
    <xf numFmtId="164" fontId="35" fillId="0" borderId="0" xfId="0" applyFont="1" applyAlignment="1">
      <alignment vertical="center"/>
    </xf>
    <xf numFmtId="164" fontId="29" fillId="0" borderId="3" xfId="0" applyFont="1" applyBorder="1"/>
    <xf numFmtId="37" fontId="29" fillId="0" borderId="15" xfId="0" applyNumberFormat="1" applyFont="1" applyBorder="1"/>
    <xf numFmtId="37" fontId="35" fillId="0" borderId="0" xfId="0" applyNumberFormat="1" applyFont="1"/>
    <xf numFmtId="37" fontId="29" fillId="0" borderId="0" xfId="0" applyNumberFormat="1" applyFont="1"/>
    <xf numFmtId="37" fontId="35" fillId="0" borderId="14" xfId="0" applyNumberFormat="1" applyFont="1" applyBorder="1" applyAlignment="1">
      <alignment vertical="center"/>
    </xf>
    <xf numFmtId="3" fontId="29" fillId="0" borderId="0" xfId="0" applyNumberFormat="1" applyFont="1"/>
    <xf numFmtId="37" fontId="35" fillId="0" borderId="2" xfId="0" quotePrefix="1" applyNumberFormat="1" applyFont="1" applyBorder="1" applyAlignment="1">
      <alignment horizontal="center"/>
    </xf>
    <xf numFmtId="37" fontId="34" fillId="0" borderId="2" xfId="0" applyNumberFormat="1" applyFont="1" applyBorder="1" applyAlignment="1">
      <alignment horizontal="center"/>
    </xf>
    <xf numFmtId="3" fontId="35" fillId="0" borderId="9" xfId="0" applyNumberFormat="1" applyFont="1" applyBorder="1"/>
    <xf numFmtId="3" fontId="35" fillId="0" borderId="2" xfId="0" applyNumberFormat="1" applyFont="1" applyBorder="1"/>
    <xf numFmtId="3" fontId="35" fillId="0" borderId="1" xfId="0" applyNumberFormat="1" applyFont="1" applyBorder="1"/>
    <xf numFmtId="3" fontId="35" fillId="0" borderId="12" xfId="0" applyNumberFormat="1" applyFont="1" applyBorder="1"/>
    <xf numFmtId="164" fontId="31" fillId="0" borderId="1" xfId="0" applyFont="1" applyBorder="1" applyAlignment="1">
      <alignment horizontal="center" vertical="center" wrapText="1"/>
    </xf>
    <xf numFmtId="164" fontId="34" fillId="0" borderId="1" xfId="0" applyFont="1" applyBorder="1" applyAlignment="1">
      <alignment horizontal="center" vertical="center"/>
    </xf>
    <xf numFmtId="164" fontId="37" fillId="0" borderId="0" xfId="0" applyFont="1"/>
    <xf numFmtId="37" fontId="29" fillId="0" borderId="0" xfId="0" applyNumberFormat="1" applyFont="1" applyAlignment="1">
      <alignment vertical="center"/>
    </xf>
    <xf numFmtId="164" fontId="33" fillId="0" borderId="3" xfId="0" applyFont="1" applyBorder="1" applyAlignment="1">
      <alignment vertical="center"/>
    </xf>
    <xf numFmtId="3" fontId="33" fillId="0" borderId="12" xfId="0" applyNumberFormat="1" applyFont="1" applyBorder="1" applyAlignment="1">
      <alignment vertical="center"/>
    </xf>
    <xf numFmtId="37" fontId="29" fillId="0" borderId="12" xfId="0" applyNumberFormat="1" applyFont="1" applyBorder="1" applyAlignment="1">
      <alignment vertical="center"/>
    </xf>
    <xf numFmtId="164" fontId="29" fillId="0" borderId="0" xfId="0" applyFont="1" applyAlignment="1">
      <alignment vertical="center"/>
    </xf>
    <xf numFmtId="9" fontId="29" fillId="0" borderId="0" xfId="66" applyFont="1" applyFill="1" applyProtection="1"/>
    <xf numFmtId="41" fontId="29" fillId="0" borderId="0" xfId="43" applyFont="1" applyAlignment="1">
      <alignment vertical="center"/>
    </xf>
    <xf numFmtId="41" fontId="29" fillId="0" borderId="0" xfId="43" applyFont="1"/>
    <xf numFmtId="41" fontId="4" fillId="0" borderId="0" xfId="43" applyFont="1"/>
    <xf numFmtId="41" fontId="25" fillId="0" borderId="0" xfId="43" applyFont="1"/>
    <xf numFmtId="164" fontId="36" fillId="0" borderId="0" xfId="0" applyFont="1"/>
    <xf numFmtId="164" fontId="34" fillId="0" borderId="0" xfId="0" applyFont="1"/>
    <xf numFmtId="164" fontId="25" fillId="33" borderId="0" xfId="0" applyFont="1" applyFill="1"/>
    <xf numFmtId="41" fontId="6" fillId="0" borderId="0" xfId="43" applyFont="1"/>
    <xf numFmtId="164" fontId="36" fillId="0" borderId="0" xfId="0" applyFont="1" applyAlignment="1">
      <alignment horizontal="center"/>
    </xf>
    <xf numFmtId="164" fontId="34" fillId="0" borderId="0" xfId="0" applyFont="1" applyAlignment="1">
      <alignment horizontal="center"/>
    </xf>
    <xf numFmtId="41" fontId="40" fillId="0" borderId="0" xfId="43" applyFont="1"/>
    <xf numFmtId="3" fontId="7" fillId="33" borderId="9" xfId="0" applyNumberFormat="1" applyFont="1" applyFill="1" applyBorder="1"/>
    <xf numFmtId="164" fontId="36" fillId="0" borderId="0" xfId="0" applyFont="1" applyAlignment="1">
      <alignment horizontal="center"/>
    </xf>
    <xf numFmtId="164" fontId="34" fillId="0" borderId="0" xfId="0" applyFont="1" applyAlignment="1">
      <alignment horizontal="center"/>
    </xf>
    <xf numFmtId="164" fontId="35" fillId="0" borderId="0" xfId="0" applyFont="1" applyAlignment="1">
      <alignment horizontal="left" vertical="center" wrapText="1"/>
    </xf>
    <xf numFmtId="164" fontId="35" fillId="0" borderId="0" xfId="0" applyFont="1" applyAlignment="1">
      <alignment vertical="center" wrapText="1"/>
    </xf>
    <xf numFmtId="164" fontId="34" fillId="0" borderId="1" xfId="0" applyFont="1" applyBorder="1" applyAlignment="1">
      <alignment horizontal="center" vertical="center" wrapText="1"/>
    </xf>
    <xf numFmtId="165" fontId="35" fillId="0" borderId="0" xfId="0" applyNumberFormat="1" applyFont="1" applyAlignment="1">
      <alignment vertical="center" wrapText="1"/>
    </xf>
    <xf numFmtId="37" fontId="35" fillId="0" borderId="2" xfId="0" quotePrefix="1" applyNumberFormat="1" applyFont="1" applyBorder="1" applyAlignment="1">
      <alignment horizontal="center" vertical="center" wrapText="1"/>
    </xf>
    <xf numFmtId="37" fontId="34" fillId="0" borderId="2" xfId="0" applyNumberFormat="1" applyFont="1" applyBorder="1" applyAlignment="1">
      <alignment horizontal="center" vertical="center" wrapText="1"/>
    </xf>
    <xf numFmtId="37" fontId="34" fillId="0" borderId="14" xfId="0" applyNumberFormat="1" applyFont="1" applyBorder="1" applyAlignment="1">
      <alignment horizontal="left" vertical="center" wrapText="1"/>
    </xf>
    <xf numFmtId="164" fontId="34" fillId="0" borderId="10" xfId="0" applyFont="1" applyBorder="1" applyAlignment="1">
      <alignment vertical="center" wrapText="1"/>
    </xf>
    <xf numFmtId="37" fontId="34" fillId="0" borderId="11" xfId="0" applyNumberFormat="1" applyFont="1" applyBorder="1" applyAlignment="1">
      <alignment horizontal="center" vertical="center" wrapText="1"/>
    </xf>
    <xf numFmtId="164" fontId="34" fillId="0" borderId="0" xfId="0" applyFont="1" applyAlignment="1">
      <alignment vertical="center" wrapText="1"/>
    </xf>
    <xf numFmtId="3" fontId="34" fillId="0" borderId="12" xfId="0" applyNumberFormat="1" applyFont="1" applyBorder="1" applyAlignment="1">
      <alignment vertical="center" wrapText="1"/>
    </xf>
    <xf numFmtId="37" fontId="35" fillId="0" borderId="15" xfId="0" quotePrefix="1" applyNumberFormat="1" applyFont="1" applyBorder="1" applyAlignment="1">
      <alignment horizontal="center" vertical="center" wrapText="1"/>
    </xf>
    <xf numFmtId="37" fontId="35" fillId="0" borderId="3" xfId="0" applyNumberFormat="1" applyFont="1" applyBorder="1" applyAlignment="1">
      <alignment horizontal="left" vertical="center" wrapText="1"/>
    </xf>
    <xf numFmtId="3" fontId="35" fillId="0" borderId="9" xfId="0" applyNumberFormat="1" applyFont="1" applyBorder="1" applyAlignment="1">
      <alignment vertical="center" wrapText="1"/>
    </xf>
    <xf numFmtId="37" fontId="35" fillId="0" borderId="13" xfId="0" quotePrefix="1" applyNumberFormat="1" applyFont="1" applyBorder="1" applyAlignment="1">
      <alignment horizontal="center" vertical="center" wrapText="1"/>
    </xf>
    <xf numFmtId="164" fontId="35" fillId="0" borderId="7" xfId="0" applyFont="1" applyBorder="1" applyAlignment="1">
      <alignment vertical="center" wrapText="1"/>
    </xf>
    <xf numFmtId="37" fontId="35" fillId="0" borderId="8" xfId="0" applyNumberFormat="1" applyFont="1" applyBorder="1" applyAlignment="1">
      <alignment horizontal="left" vertical="center" wrapText="1"/>
    </xf>
    <xf numFmtId="3" fontId="35" fillId="0" borderId="2" xfId="0" applyNumberFormat="1" applyFont="1" applyBorder="1" applyAlignment="1">
      <alignment vertical="center" wrapText="1"/>
    </xf>
    <xf numFmtId="37" fontId="35" fillId="0" borderId="15" xfId="0" quotePrefix="1" applyNumberFormat="1" applyFont="1" applyBorder="1" applyAlignment="1">
      <alignment horizontal="right" vertical="center" wrapText="1"/>
    </xf>
    <xf numFmtId="164" fontId="34" fillId="0" borderId="14" xfId="0" applyFont="1" applyBorder="1" applyAlignment="1">
      <alignment vertical="center" wrapText="1"/>
    </xf>
    <xf numFmtId="3" fontId="35" fillId="33" borderId="9" xfId="0" applyNumberFormat="1" applyFont="1" applyFill="1" applyBorder="1" applyAlignment="1">
      <alignment vertical="center" wrapText="1"/>
    </xf>
    <xf numFmtId="164" fontId="35" fillId="0" borderId="3" xfId="0" applyFont="1" applyBorder="1" applyAlignment="1">
      <alignment horizontal="left" vertical="center" wrapText="1"/>
    </xf>
    <xf numFmtId="37" fontId="35" fillId="0" borderId="4" xfId="0" quotePrefix="1" applyNumberFormat="1" applyFont="1" applyBorder="1" applyAlignment="1">
      <alignment horizontal="right" vertical="center" wrapText="1"/>
    </xf>
    <xf numFmtId="164" fontId="35" fillId="0" borderId="5" xfId="0" applyFont="1" applyBorder="1" applyAlignment="1">
      <alignment vertical="center" wrapText="1"/>
    </xf>
    <xf numFmtId="37" fontId="35" fillId="0" borderId="6" xfId="0" applyNumberFormat="1" applyFont="1" applyBorder="1" applyAlignment="1">
      <alignment horizontal="left" vertical="center" wrapText="1"/>
    </xf>
    <xf numFmtId="3" fontId="35" fillId="0" borderId="1" xfId="0" applyNumberFormat="1" applyFont="1" applyBorder="1" applyAlignment="1">
      <alignment vertical="center" wrapText="1"/>
    </xf>
    <xf numFmtId="3" fontId="35" fillId="0" borderId="12" xfId="0" applyNumberFormat="1" applyFont="1" applyBorder="1" applyAlignment="1">
      <alignment vertical="center" wrapText="1"/>
    </xf>
    <xf numFmtId="164" fontId="35" fillId="0" borderId="8" xfId="0" applyFont="1" applyBorder="1" applyAlignment="1">
      <alignment horizontal="left" vertical="center" wrapText="1"/>
    </xf>
    <xf numFmtId="164" fontId="29" fillId="0" borderId="0" xfId="0" applyFont="1" applyAlignment="1">
      <alignment vertical="center" wrapText="1"/>
    </xf>
    <xf numFmtId="3" fontId="29" fillId="0" borderId="0" xfId="0" applyNumberFormat="1" applyFont="1" applyAlignment="1">
      <alignment vertical="center" wrapText="1"/>
    </xf>
  </cellXfs>
  <cellStyles count="67">
    <cellStyle name="20% - Énfasis1" xfId="1" builtinId="30" customBuiltin="1"/>
    <cellStyle name="20% - Énfasis1 2" xfId="48"/>
    <cellStyle name="20% - Énfasis2" xfId="2" builtinId="34" customBuiltin="1"/>
    <cellStyle name="20% - Énfasis2 2" xfId="51"/>
    <cellStyle name="20% - Énfasis3" xfId="3" builtinId="38" customBuiltin="1"/>
    <cellStyle name="20% - Énfasis3 2" xfId="54"/>
    <cellStyle name="20% - Énfasis4" xfId="4" builtinId="42" customBuiltin="1"/>
    <cellStyle name="20% - Énfasis4 2" xfId="57"/>
    <cellStyle name="20% - Énfasis5" xfId="5" builtinId="46" customBuiltin="1"/>
    <cellStyle name="20% - Énfasis5 2" xfId="60"/>
    <cellStyle name="20% - Énfasis6" xfId="6" builtinId="50" customBuiltin="1"/>
    <cellStyle name="20% - Énfasis6 2" xfId="63"/>
    <cellStyle name="40% - Énfasis1" xfId="7" builtinId="31" customBuiltin="1"/>
    <cellStyle name="40% - Énfasis1 2" xfId="49"/>
    <cellStyle name="40% - Énfasis2" xfId="8" builtinId="35" customBuiltin="1"/>
    <cellStyle name="40% - Énfasis2 2" xfId="52"/>
    <cellStyle name="40% - Énfasis3" xfId="9" builtinId="39" customBuiltin="1"/>
    <cellStyle name="40% - Énfasis3 2" xfId="55"/>
    <cellStyle name="40% - Énfasis4" xfId="10" builtinId="43" customBuiltin="1"/>
    <cellStyle name="40% - Énfasis4 2" xfId="58"/>
    <cellStyle name="40% - Énfasis5" xfId="11" builtinId="47" customBuiltin="1"/>
    <cellStyle name="40% - Énfasis5 2" xfId="61"/>
    <cellStyle name="40% - Énfasis6" xfId="12" builtinId="51" customBuiltin="1"/>
    <cellStyle name="40% - Énfasis6 2" xfId="64"/>
    <cellStyle name="60% - Énfasis1" xfId="13" builtinId="32" customBuiltin="1"/>
    <cellStyle name="60% - Énfasis1 2" xfId="50"/>
    <cellStyle name="60% - Énfasis2" xfId="14" builtinId="36" customBuiltin="1"/>
    <cellStyle name="60% - Énfasis2 2" xfId="53"/>
    <cellStyle name="60% - Énfasis3" xfId="15" builtinId="40" customBuiltin="1"/>
    <cellStyle name="60% - Énfasis3 2" xfId="56"/>
    <cellStyle name="60% - Énfasis4" xfId="16" builtinId="44" customBuiltin="1"/>
    <cellStyle name="60% - Énfasis4 2" xfId="59"/>
    <cellStyle name="60% - Énfasis5" xfId="17" builtinId="48" customBuiltin="1"/>
    <cellStyle name="60% - Énfasis5 2" xfId="62"/>
    <cellStyle name="60% - Énfasis6" xfId="18" builtinId="52" customBuiltin="1"/>
    <cellStyle name="60% - Énfasis6 2" xfId="65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[0]" xfId="43" builtinId="6"/>
    <cellStyle name="Neutral" xfId="32" builtinId="28" customBuiltin="1"/>
    <cellStyle name="Neutral 2" xfId="46"/>
    <cellStyle name="Normal" xfId="0" builtinId="0"/>
    <cellStyle name="Normal 2" xfId="33"/>
    <cellStyle name="Normal 3" xfId="44"/>
    <cellStyle name="Notas 2" xfId="34"/>
    <cellStyle name="Notas 3" xfId="47"/>
    <cellStyle name="Porcentaje" xfId="66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ítulo 4" xfId="45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</xdr:row>
      <xdr:rowOff>0</xdr:rowOff>
    </xdr:from>
    <xdr:to>
      <xdr:col>3</xdr:col>
      <xdr:colOff>1781175</xdr:colOff>
      <xdr:row>6</xdr:row>
      <xdr:rowOff>28575</xdr:rowOff>
    </xdr:to>
    <xdr:pic>
      <xdr:nvPicPr>
        <xdr:cNvPr id="1064" name="2 Imagen" descr="logo-mop.gif">
          <a:extLst>
            <a:ext uri="{FF2B5EF4-FFF2-40B4-BE49-F238E27FC236}">
              <a16:creationId xmlns="" xmlns:a16="http://schemas.microsoft.com/office/drawing/2014/main" id="{00000000-0008-0000-02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28600"/>
          <a:ext cx="12954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</xdr:row>
      <xdr:rowOff>0</xdr:rowOff>
    </xdr:from>
    <xdr:to>
      <xdr:col>3</xdr:col>
      <xdr:colOff>1781175</xdr:colOff>
      <xdr:row>6</xdr:row>
      <xdr:rowOff>28575</xdr:rowOff>
    </xdr:to>
    <xdr:pic>
      <xdr:nvPicPr>
        <xdr:cNvPr id="2" name="2 Imagen" descr="logo-mop.gif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28600"/>
          <a:ext cx="12954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1</xdr:row>
      <xdr:rowOff>0</xdr:rowOff>
    </xdr:from>
    <xdr:to>
      <xdr:col>3</xdr:col>
      <xdr:colOff>1781175</xdr:colOff>
      <xdr:row>6</xdr:row>
      <xdr:rowOff>28575</xdr:rowOff>
    </xdr:to>
    <xdr:pic>
      <xdr:nvPicPr>
        <xdr:cNvPr id="2" name="2 Imagen" descr="logo-mop.gif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28600"/>
          <a:ext cx="12954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G118"/>
  <sheetViews>
    <sheetView tabSelected="1" zoomScale="50" zoomScaleNormal="50" workbookViewId="0">
      <selection activeCell="O21" sqref="O21"/>
    </sheetView>
  </sheetViews>
  <sheetFormatPr baseColWidth="10" defaultColWidth="9.625" defaultRowHeight="18" customHeight="1" x14ac:dyDescent="0.25"/>
  <cols>
    <col min="1" max="1" width="1.875" style="50" customWidth="1"/>
    <col min="2" max="2" width="12" style="50" customWidth="1"/>
    <col min="3" max="3" width="0.875" style="50" customWidth="1"/>
    <col min="4" max="4" width="48.375" style="50" customWidth="1"/>
    <col min="5" max="5" width="0.625" style="50" customWidth="1"/>
    <col min="6" max="28" width="20.625" style="50" customWidth="1"/>
    <col min="29" max="29" width="39.5" style="50" hidden="1" customWidth="1"/>
    <col min="30" max="30" width="20.625" style="50" customWidth="1"/>
    <col min="31" max="31" width="26.875" style="50" hidden="1" customWidth="1"/>
    <col min="32" max="32" width="2.5" style="50" hidden="1" customWidth="1"/>
    <col min="33" max="33" width="18.375" style="50" hidden="1" customWidth="1"/>
    <col min="34" max="43" width="0" style="50" hidden="1" customWidth="1"/>
    <col min="44" max="16384" width="9.625" style="50"/>
  </cols>
  <sheetData>
    <row r="1" spans="1:33" ht="18" customHeight="1" x14ac:dyDescent="0.25">
      <c r="T1" s="51"/>
    </row>
    <row r="2" spans="1:33" ht="29.25" customHeight="1" x14ac:dyDescent="0.35">
      <c r="B2" s="53"/>
      <c r="J2" s="96" t="s">
        <v>142</v>
      </c>
      <c r="K2" s="96"/>
      <c r="L2" s="96"/>
      <c r="M2" s="96"/>
      <c r="N2" s="96"/>
      <c r="O2" s="96"/>
      <c r="P2" s="96"/>
      <c r="Q2" s="96"/>
      <c r="R2" s="96"/>
      <c r="S2" s="88"/>
      <c r="T2" s="88"/>
    </row>
    <row r="3" spans="1:33" ht="18" customHeight="1" x14ac:dyDescent="0.35">
      <c r="B3" s="53"/>
      <c r="F3" s="54"/>
      <c r="G3" s="54"/>
      <c r="H3" s="54"/>
      <c r="I3" s="54"/>
      <c r="J3" s="97" t="s">
        <v>134</v>
      </c>
      <c r="K3" s="97"/>
      <c r="L3" s="97"/>
      <c r="M3" s="97"/>
      <c r="N3" s="97"/>
      <c r="O3" s="97"/>
      <c r="P3" s="97"/>
      <c r="Q3" s="97"/>
      <c r="R3" s="97"/>
      <c r="S3" s="89"/>
      <c r="T3" s="89"/>
      <c r="U3" s="54"/>
      <c r="V3" s="54"/>
      <c r="W3" s="54"/>
      <c r="X3" s="54"/>
      <c r="Y3" s="54"/>
      <c r="Z3" s="54"/>
      <c r="AA3" s="54"/>
      <c r="AB3" s="54"/>
      <c r="AE3" s="54"/>
    </row>
    <row r="4" spans="1:33" ht="18" customHeight="1" x14ac:dyDescent="0.25">
      <c r="B4" s="55"/>
      <c r="R4" s="85"/>
      <c r="AA4" s="51"/>
      <c r="AB4" s="51"/>
      <c r="AE4" s="51"/>
    </row>
    <row r="5" spans="1:33" ht="24" customHeight="1" x14ac:dyDescent="0.35">
      <c r="B5" s="55"/>
      <c r="R5" s="85"/>
      <c r="AD5" s="94"/>
      <c r="AE5" s="51"/>
    </row>
    <row r="6" spans="1:33" ht="18" hidden="1" customHeight="1" x14ac:dyDescent="0.25">
      <c r="B6" s="56"/>
      <c r="F6" s="52">
        <f>+F9-F37</f>
        <v>0</v>
      </c>
      <c r="G6" s="52">
        <f t="shared" ref="G6:AD6" si="0">+G9-G37</f>
        <v>0</v>
      </c>
      <c r="H6" s="52">
        <f t="shared" si="0"/>
        <v>0</v>
      </c>
      <c r="I6" s="52">
        <f t="shared" ref="I6" si="1">+I9-I37</f>
        <v>0</v>
      </c>
      <c r="J6" s="52">
        <f t="shared" si="0"/>
        <v>0</v>
      </c>
      <c r="K6" s="52">
        <f t="shared" ref="K6:L6" si="2">+K9-K37</f>
        <v>0</v>
      </c>
      <c r="L6" s="52">
        <f t="shared" si="2"/>
        <v>0</v>
      </c>
      <c r="M6" s="52">
        <f t="shared" si="0"/>
        <v>0</v>
      </c>
      <c r="N6" s="52">
        <f t="shared" ref="N6" si="3">+N9-N37</f>
        <v>0</v>
      </c>
      <c r="O6" s="52">
        <f t="shared" si="0"/>
        <v>0</v>
      </c>
      <c r="P6" s="52">
        <f t="shared" ref="P6" si="4">+P9-P37</f>
        <v>0</v>
      </c>
      <c r="Q6" s="52">
        <f>+Q9-Q37</f>
        <v>0</v>
      </c>
      <c r="R6" s="52">
        <f>+R9-R37</f>
        <v>0</v>
      </c>
      <c r="S6" s="52">
        <f t="shared" si="0"/>
        <v>0</v>
      </c>
      <c r="T6" s="52">
        <f t="shared" si="0"/>
        <v>0</v>
      </c>
      <c r="U6" s="52">
        <f>+U9-U37</f>
        <v>0</v>
      </c>
      <c r="V6" s="52">
        <f t="shared" si="0"/>
        <v>0</v>
      </c>
      <c r="W6" s="52">
        <f t="shared" si="0"/>
        <v>0</v>
      </c>
      <c r="X6" s="52">
        <f t="shared" si="0"/>
        <v>0</v>
      </c>
      <c r="Y6" s="52">
        <f t="shared" ref="Y6:Z6" si="5">+Y9-Y37</f>
        <v>0</v>
      </c>
      <c r="Z6" s="52">
        <f t="shared" si="5"/>
        <v>0</v>
      </c>
      <c r="AA6" s="52">
        <f t="shared" si="0"/>
        <v>0</v>
      </c>
      <c r="AB6" s="52">
        <f t="shared" si="0"/>
        <v>0</v>
      </c>
      <c r="AC6" s="52">
        <f>+AC9-AC37</f>
        <v>0</v>
      </c>
      <c r="AD6" s="52">
        <f t="shared" si="0"/>
        <v>0</v>
      </c>
      <c r="AE6" s="52">
        <f>+AE9-AE37</f>
        <v>0</v>
      </c>
    </row>
    <row r="7" spans="1:33" ht="84.75" customHeight="1" x14ac:dyDescent="0.25">
      <c r="B7" s="98"/>
      <c r="C7" s="99"/>
      <c r="D7" s="99"/>
      <c r="E7" s="99"/>
      <c r="F7" s="75" t="s">
        <v>105</v>
      </c>
      <c r="G7" s="75" t="s">
        <v>109</v>
      </c>
      <c r="H7" s="75" t="s">
        <v>110</v>
      </c>
      <c r="I7" s="75" t="s">
        <v>131</v>
      </c>
      <c r="J7" s="75" t="s">
        <v>111</v>
      </c>
      <c r="K7" s="75" t="s">
        <v>130</v>
      </c>
      <c r="L7" s="75" t="s">
        <v>129</v>
      </c>
      <c r="M7" s="75" t="s">
        <v>112</v>
      </c>
      <c r="N7" s="75" t="s">
        <v>137</v>
      </c>
      <c r="O7" s="75" t="s">
        <v>113</v>
      </c>
      <c r="P7" s="75" t="s">
        <v>128</v>
      </c>
      <c r="Q7" s="75" t="s">
        <v>106</v>
      </c>
      <c r="R7" s="75" t="s">
        <v>107</v>
      </c>
      <c r="S7" s="75" t="s">
        <v>114</v>
      </c>
      <c r="T7" s="75" t="s">
        <v>115</v>
      </c>
      <c r="U7" s="75" t="s">
        <v>108</v>
      </c>
      <c r="V7" s="75" t="s">
        <v>116</v>
      </c>
      <c r="W7" s="75" t="s">
        <v>117</v>
      </c>
      <c r="X7" s="75" t="s">
        <v>118</v>
      </c>
      <c r="Y7" s="75" t="s">
        <v>133</v>
      </c>
      <c r="Z7" s="75" t="s">
        <v>138</v>
      </c>
      <c r="AA7" s="75" t="s">
        <v>119</v>
      </c>
      <c r="AB7" s="75" t="s">
        <v>120</v>
      </c>
      <c r="AC7" s="100" t="s">
        <v>104</v>
      </c>
      <c r="AD7" s="100" t="s">
        <v>50</v>
      </c>
      <c r="AE7" s="76" t="s">
        <v>103</v>
      </c>
      <c r="AG7" s="50" t="s">
        <v>57</v>
      </c>
    </row>
    <row r="8" spans="1:33" ht="18" customHeight="1" x14ac:dyDescent="0.35">
      <c r="B8" s="101"/>
      <c r="C8" s="99"/>
      <c r="D8" s="99"/>
      <c r="E8" s="99"/>
      <c r="F8" s="102" t="s">
        <v>78</v>
      </c>
      <c r="G8" s="102" t="s">
        <v>71</v>
      </c>
      <c r="H8" s="102" t="s">
        <v>72</v>
      </c>
      <c r="I8" s="102" t="s">
        <v>124</v>
      </c>
      <c r="J8" s="102" t="s">
        <v>73</v>
      </c>
      <c r="K8" s="102" t="s">
        <v>125</v>
      </c>
      <c r="L8" s="102" t="s">
        <v>126</v>
      </c>
      <c r="M8" s="102" t="s">
        <v>74</v>
      </c>
      <c r="N8" s="102" t="s">
        <v>135</v>
      </c>
      <c r="O8" s="102" t="s">
        <v>75</v>
      </c>
      <c r="P8" s="102" t="s">
        <v>127</v>
      </c>
      <c r="Q8" s="102" t="s">
        <v>68</v>
      </c>
      <c r="R8" s="102" t="s">
        <v>69</v>
      </c>
      <c r="S8" s="102" t="s">
        <v>76</v>
      </c>
      <c r="T8" s="102" t="s">
        <v>77</v>
      </c>
      <c r="U8" s="102" t="s">
        <v>70</v>
      </c>
      <c r="V8" s="102" t="s">
        <v>91</v>
      </c>
      <c r="W8" s="102" t="s">
        <v>86</v>
      </c>
      <c r="X8" s="102" t="s">
        <v>79</v>
      </c>
      <c r="Y8" s="102" t="s">
        <v>132</v>
      </c>
      <c r="Z8" s="102" t="s">
        <v>136</v>
      </c>
      <c r="AA8" s="102" t="s">
        <v>80</v>
      </c>
      <c r="AB8" s="102" t="s">
        <v>81</v>
      </c>
      <c r="AC8" s="103" t="s">
        <v>54</v>
      </c>
      <c r="AD8" s="103" t="s">
        <v>54</v>
      </c>
      <c r="AE8" s="70" t="s">
        <v>54</v>
      </c>
      <c r="AG8" s="50" t="s">
        <v>58</v>
      </c>
    </row>
    <row r="9" spans="1:33" s="62" customFormat="1" ht="24.95" customHeight="1" x14ac:dyDescent="0.15">
      <c r="A9" s="57"/>
      <c r="B9" s="104" t="s">
        <v>0</v>
      </c>
      <c r="C9" s="105"/>
      <c r="D9" s="106" t="s">
        <v>1</v>
      </c>
      <c r="E9" s="107"/>
      <c r="F9" s="108">
        <f>+SUM(F10:F14,F19:F22)+F35+F36</f>
        <v>34600005</v>
      </c>
      <c r="G9" s="108">
        <f t="shared" ref="G9:X9" si="6">+SUM(G10:G14,G19:G22)+G35+G36</f>
        <v>98015514</v>
      </c>
      <c r="H9" s="108">
        <f t="shared" si="6"/>
        <v>342288494</v>
      </c>
      <c r="I9" s="108">
        <f t="shared" ref="I9" si="7">+SUM(I10:I14,I19:I22)+I35+I36</f>
        <v>11566920</v>
      </c>
      <c r="J9" s="108">
        <f t="shared" si="6"/>
        <v>2211211723</v>
      </c>
      <c r="K9" s="108">
        <f t="shared" ref="K9:L9" si="8">+SUM(K10:K14,K19:K22)+K35+K36</f>
        <v>17399482</v>
      </c>
      <c r="L9" s="108">
        <f t="shared" si="8"/>
        <v>226960463</v>
      </c>
      <c r="M9" s="108">
        <f t="shared" si="6"/>
        <v>187593765</v>
      </c>
      <c r="N9" s="108">
        <f t="shared" ref="N9" si="9">+SUM(N10:N14,N19:N22)+N35+N36</f>
        <v>7591462</v>
      </c>
      <c r="O9" s="108">
        <f t="shared" si="6"/>
        <v>158672921</v>
      </c>
      <c r="P9" s="108">
        <f t="shared" ref="P9" si="10">+SUM(P10:P14,P19:P22)+P35+P36</f>
        <v>4385447</v>
      </c>
      <c r="Q9" s="108">
        <f>+SUM(Q10:Q14,Q19:Q22)+Q35+Q36</f>
        <v>39960077</v>
      </c>
      <c r="R9" s="108">
        <f>+SUM(R10:R14,R19:R22)+R35+R36</f>
        <v>4495308</v>
      </c>
      <c r="S9" s="108">
        <f t="shared" si="6"/>
        <v>9466842</v>
      </c>
      <c r="T9" s="108">
        <f t="shared" si="6"/>
        <v>336939668</v>
      </c>
      <c r="U9" s="108">
        <f>+SUM(U10:U14,U19:U22)+U35+U36</f>
        <v>11579652</v>
      </c>
      <c r="V9" s="108">
        <f t="shared" si="6"/>
        <v>394880650</v>
      </c>
      <c r="W9" s="108">
        <f t="shared" si="6"/>
        <v>1333858894</v>
      </c>
      <c r="X9" s="108">
        <f t="shared" si="6"/>
        <v>51623189</v>
      </c>
      <c r="Y9" s="108">
        <f t="shared" ref="Y9:Z9" si="11">+SUM(Y10:Y14,Y19:Y22)+Y35+Y36</f>
        <v>3573375</v>
      </c>
      <c r="Z9" s="108">
        <f t="shared" si="11"/>
        <v>5321955</v>
      </c>
      <c r="AA9" s="108">
        <f t="shared" ref="AA9" si="12">+SUM(AA10:AA14,AA19:AA22)+AA35+AA36</f>
        <v>3524300</v>
      </c>
      <c r="AB9" s="108">
        <f t="shared" ref="AB9" si="13">+SUM(AB10:AB14,AB19:AB22)+AB35+AB36</f>
        <v>18722073</v>
      </c>
      <c r="AC9" s="108">
        <f t="shared" ref="AC9:AE9" si="14">+SUM(AC10:AC14,AC19:AC22)+AC35+AC36</f>
        <v>366624279</v>
      </c>
      <c r="AD9" s="108">
        <f>+SUM(AD10:AD14,AD19:AD22)+AD35+AD36</f>
        <v>5147607900</v>
      </c>
      <c r="AE9" s="58">
        <f t="shared" si="14"/>
        <v>5514232179</v>
      </c>
      <c r="AF9" s="59"/>
      <c r="AG9" s="60">
        <f>SUM(AG11,AG10,AG12,AG13,AG14,AG19,AG20,AG21,AG22,AG36,AG35)</f>
        <v>5491985806</v>
      </c>
    </row>
    <row r="10" spans="1:33" ht="22.5" customHeight="1" x14ac:dyDescent="0.35">
      <c r="A10" s="63"/>
      <c r="B10" s="109" t="s">
        <v>37</v>
      </c>
      <c r="C10" s="99"/>
      <c r="D10" s="110" t="s">
        <v>14</v>
      </c>
      <c r="E10" s="99"/>
      <c r="F10" s="111">
        <v>10</v>
      </c>
      <c r="G10" s="111">
        <v>10</v>
      </c>
      <c r="H10" s="111">
        <v>10</v>
      </c>
      <c r="I10" s="111"/>
      <c r="J10" s="111">
        <v>10</v>
      </c>
      <c r="K10" s="111">
        <v>10</v>
      </c>
      <c r="L10" s="111">
        <v>848198</v>
      </c>
      <c r="M10" s="111">
        <v>10</v>
      </c>
      <c r="N10" s="111">
        <v>10</v>
      </c>
      <c r="O10" s="111">
        <v>10</v>
      </c>
      <c r="P10" s="111">
        <v>10</v>
      </c>
      <c r="Q10" s="111">
        <v>10</v>
      </c>
      <c r="R10" s="111">
        <v>10</v>
      </c>
      <c r="S10" s="111">
        <v>10</v>
      </c>
      <c r="T10" s="111">
        <v>10</v>
      </c>
      <c r="U10" s="111">
        <v>10</v>
      </c>
      <c r="V10" s="111"/>
      <c r="W10" s="111">
        <v>517053</v>
      </c>
      <c r="X10" s="111">
        <v>10</v>
      </c>
      <c r="Y10" s="111"/>
      <c r="Z10" s="111">
        <v>10</v>
      </c>
      <c r="AA10" s="111">
        <v>10</v>
      </c>
      <c r="AB10" s="111">
        <v>10</v>
      </c>
      <c r="AC10" s="111">
        <f>+L10-10</f>
        <v>848188</v>
      </c>
      <c r="AD10" s="111">
        <f>+AE10-AC10</f>
        <v>517243</v>
      </c>
      <c r="AE10" s="71">
        <f>SUM(F10:AB10)</f>
        <v>1365431</v>
      </c>
      <c r="AF10" s="64"/>
      <c r="AG10" s="65">
        <f>+AE10-AB10-AA10</f>
        <v>1365411</v>
      </c>
    </row>
    <row r="11" spans="1:33" ht="22.5" customHeight="1" x14ac:dyDescent="0.35">
      <c r="A11" s="63"/>
      <c r="B11" s="109" t="s">
        <v>21</v>
      </c>
      <c r="C11" s="99"/>
      <c r="D11" s="110" t="s">
        <v>22</v>
      </c>
      <c r="E11" s="99"/>
      <c r="F11" s="111">
        <v>17742</v>
      </c>
      <c r="G11" s="111">
        <v>33183</v>
      </c>
      <c r="H11" s="111">
        <v>16776</v>
      </c>
      <c r="I11" s="111"/>
      <c r="J11" s="111">
        <v>125040</v>
      </c>
      <c r="K11" s="111"/>
      <c r="L11" s="111">
        <v>0</v>
      </c>
      <c r="M11" s="111">
        <v>10510</v>
      </c>
      <c r="N11" s="111"/>
      <c r="O11" s="111">
        <v>8857</v>
      </c>
      <c r="P11" s="111"/>
      <c r="Q11" s="111">
        <v>0</v>
      </c>
      <c r="R11" s="111">
        <v>1076</v>
      </c>
      <c r="S11" s="111">
        <v>2762</v>
      </c>
      <c r="T11" s="111">
        <v>0</v>
      </c>
      <c r="U11" s="111">
        <v>10097</v>
      </c>
      <c r="V11" s="111"/>
      <c r="W11" s="111"/>
      <c r="X11" s="111">
        <v>5436</v>
      </c>
      <c r="Y11" s="111"/>
      <c r="Z11" s="111"/>
      <c r="AA11" s="111">
        <v>3803</v>
      </c>
      <c r="AB11" s="111"/>
      <c r="AC11" s="111">
        <v>0</v>
      </c>
      <c r="AD11" s="111">
        <f>+AE11-AC11</f>
        <v>235282</v>
      </c>
      <c r="AE11" s="71">
        <f t="shared" ref="AE11:AE43" si="15">SUM(F11:AB11)</f>
        <v>235282</v>
      </c>
      <c r="AF11" s="66"/>
      <c r="AG11" s="65">
        <f>+AE11-AB11-AA11</f>
        <v>231479</v>
      </c>
    </row>
    <row r="12" spans="1:33" ht="22.5" customHeight="1" x14ac:dyDescent="0.35">
      <c r="A12" s="63"/>
      <c r="B12" s="109" t="s">
        <v>23</v>
      </c>
      <c r="C12" s="99"/>
      <c r="D12" s="110" t="s">
        <v>24</v>
      </c>
      <c r="E12" s="99"/>
      <c r="F12" s="111"/>
      <c r="G12" s="111"/>
      <c r="H12" s="111">
        <v>9586</v>
      </c>
      <c r="I12" s="111"/>
      <c r="J12" s="111">
        <v>10329217</v>
      </c>
      <c r="K12" s="111"/>
      <c r="L12" s="111"/>
      <c r="M12" s="111"/>
      <c r="N12" s="111"/>
      <c r="O12" s="111">
        <v>1079</v>
      </c>
      <c r="P12" s="111"/>
      <c r="Q12" s="111"/>
      <c r="R12" s="111"/>
      <c r="S12" s="111"/>
      <c r="T12" s="111"/>
      <c r="U12" s="111"/>
      <c r="V12" s="111"/>
      <c r="W12" s="111">
        <v>43165342</v>
      </c>
      <c r="X12" s="111"/>
      <c r="Y12" s="111"/>
      <c r="Z12" s="111"/>
      <c r="AA12" s="111">
        <v>896020</v>
      </c>
      <c r="AB12" s="111"/>
      <c r="AC12" s="111">
        <v>0</v>
      </c>
      <c r="AD12" s="111">
        <f t="shared" ref="AD12:AD34" si="16">+AE12-AC12</f>
        <v>54401244</v>
      </c>
      <c r="AE12" s="71">
        <f t="shared" si="15"/>
        <v>54401244</v>
      </c>
      <c r="AF12" s="66"/>
      <c r="AG12" s="65">
        <f>+AE12-AB12-AA12</f>
        <v>53505224</v>
      </c>
    </row>
    <row r="13" spans="1:33" ht="22.5" customHeight="1" x14ac:dyDescent="0.35">
      <c r="A13" s="63"/>
      <c r="B13" s="109" t="s">
        <v>25</v>
      </c>
      <c r="C13" s="99"/>
      <c r="D13" s="110" t="s">
        <v>26</v>
      </c>
      <c r="E13" s="99"/>
      <c r="F13" s="111">
        <v>1163363</v>
      </c>
      <c r="G13" s="111">
        <v>222814</v>
      </c>
      <c r="H13" s="111">
        <v>363673</v>
      </c>
      <c r="I13" s="111">
        <v>0</v>
      </c>
      <c r="J13" s="111">
        <v>8113034</v>
      </c>
      <c r="K13" s="111">
        <v>38027</v>
      </c>
      <c r="L13" s="111">
        <v>85750</v>
      </c>
      <c r="M13" s="111">
        <v>131089</v>
      </c>
      <c r="N13" s="111">
        <v>10</v>
      </c>
      <c r="O13" s="111">
        <v>140224</v>
      </c>
      <c r="P13" s="111">
        <v>10</v>
      </c>
      <c r="Q13" s="111">
        <v>19937</v>
      </c>
      <c r="R13" s="111">
        <v>10</v>
      </c>
      <c r="S13" s="111">
        <v>173926</v>
      </c>
      <c r="T13" s="111">
        <v>191450</v>
      </c>
      <c r="U13" s="111">
        <v>70101</v>
      </c>
      <c r="V13" s="111"/>
      <c r="W13" s="111">
        <v>76806034</v>
      </c>
      <c r="X13" s="111">
        <v>211716</v>
      </c>
      <c r="Y13" s="111">
        <v>0</v>
      </c>
      <c r="Z13" s="111">
        <v>10</v>
      </c>
      <c r="AA13" s="111">
        <v>19792</v>
      </c>
      <c r="AB13" s="111">
        <v>129379</v>
      </c>
      <c r="AC13" s="111">
        <v>0</v>
      </c>
      <c r="AD13" s="111">
        <f t="shared" si="16"/>
        <v>87880349</v>
      </c>
      <c r="AE13" s="71">
        <f t="shared" si="15"/>
        <v>87880349</v>
      </c>
      <c r="AF13" s="66"/>
      <c r="AG13" s="65">
        <f t="shared" ref="AG13:AG69" si="17">+AE13-AB13-AA13</f>
        <v>87731178</v>
      </c>
    </row>
    <row r="14" spans="1:33" ht="22.5" customHeight="1" x14ac:dyDescent="0.35">
      <c r="A14" s="63"/>
      <c r="B14" s="109" t="s">
        <v>44</v>
      </c>
      <c r="C14" s="99"/>
      <c r="D14" s="110" t="s">
        <v>2</v>
      </c>
      <c r="E14" s="99"/>
      <c r="F14" s="111">
        <f>SUM(F15,F18)</f>
        <v>33384494</v>
      </c>
      <c r="G14" s="111">
        <f t="shared" ref="G14:X14" si="18">SUM(G15,G18)</f>
        <v>65599711</v>
      </c>
      <c r="H14" s="111">
        <f t="shared" si="18"/>
        <v>302917793</v>
      </c>
      <c r="I14" s="111">
        <f t="shared" ref="I14" si="19">SUM(I15,I18)</f>
        <v>10738912</v>
      </c>
      <c r="J14" s="111">
        <f>SUM(J15,J18)</f>
        <v>1887434177</v>
      </c>
      <c r="K14" s="111">
        <f>SUM(K15,K18)</f>
        <v>16501803</v>
      </c>
      <c r="L14" s="111">
        <f>SUM(L15,L18)</f>
        <v>212239225</v>
      </c>
      <c r="M14" s="111">
        <f t="shared" si="18"/>
        <v>162175706</v>
      </c>
      <c r="N14" s="111">
        <f t="shared" ref="N14" si="20">SUM(N15,N18)</f>
        <v>7591442</v>
      </c>
      <c r="O14" s="111">
        <f t="shared" si="18"/>
        <v>144876109</v>
      </c>
      <c r="P14" s="111">
        <f t="shared" ref="P14" si="21">SUM(P15,P18)</f>
        <v>4315847</v>
      </c>
      <c r="Q14" s="111">
        <f>SUM(Q15,Q18)</f>
        <v>38226604</v>
      </c>
      <c r="R14" s="111">
        <f>SUM(R15,R18)</f>
        <v>4494202</v>
      </c>
      <c r="S14" s="111">
        <f t="shared" si="18"/>
        <v>8851436</v>
      </c>
      <c r="T14" s="111">
        <f>SUM(T15,T18)</f>
        <v>234932216</v>
      </c>
      <c r="U14" s="111">
        <f>SUM(U15,U18)</f>
        <v>11499434</v>
      </c>
      <c r="V14" s="111">
        <f>SUM(V15,V18)</f>
        <v>391499210</v>
      </c>
      <c r="W14" s="111">
        <f>SUM(W15,W18)</f>
        <v>372229149</v>
      </c>
      <c r="X14" s="111">
        <f t="shared" si="18"/>
        <v>51316702</v>
      </c>
      <c r="Y14" s="111">
        <f t="shared" ref="Y14:Z14" si="22">SUM(Y15,Y18)</f>
        <v>3573097</v>
      </c>
      <c r="Z14" s="111">
        <f t="shared" si="22"/>
        <v>5321935</v>
      </c>
      <c r="AA14" s="111">
        <f t="shared" ref="AA14" si="23">SUM(AA15,AA18)</f>
        <v>2311445</v>
      </c>
      <c r="AB14" s="111">
        <f>SUM(AB15,AB18)</f>
        <v>17685786</v>
      </c>
      <c r="AC14" s="111">
        <v>0</v>
      </c>
      <c r="AD14" s="111">
        <f t="shared" si="16"/>
        <v>3989716435</v>
      </c>
      <c r="AE14" s="71">
        <f t="shared" si="15"/>
        <v>3989716435</v>
      </c>
      <c r="AF14" s="66"/>
      <c r="AG14" s="65">
        <f>+AE14-AB14-AA14</f>
        <v>3969719204</v>
      </c>
    </row>
    <row r="15" spans="1:33" ht="22.5" customHeight="1" x14ac:dyDescent="0.35">
      <c r="A15" s="63"/>
      <c r="B15" s="109" t="s">
        <v>20</v>
      </c>
      <c r="C15" s="99"/>
      <c r="D15" s="110" t="s">
        <v>45</v>
      </c>
      <c r="E15" s="99"/>
      <c r="F15" s="111">
        <f>SUM(F16:F17)</f>
        <v>33384494</v>
      </c>
      <c r="G15" s="111">
        <f t="shared" ref="G15:X15" si="24">SUM(G16:G17)</f>
        <v>65599711</v>
      </c>
      <c r="H15" s="111">
        <f t="shared" si="24"/>
        <v>302917793</v>
      </c>
      <c r="I15" s="111">
        <f t="shared" ref="I15" si="25">SUM(I16:I17)</f>
        <v>10738912</v>
      </c>
      <c r="J15" s="111">
        <f>SUM(J16:J17)</f>
        <v>1887434177</v>
      </c>
      <c r="K15" s="111">
        <f>SUM(K16:K17)</f>
        <v>16501803</v>
      </c>
      <c r="L15" s="111">
        <f>SUM(L16:L17)</f>
        <v>212239225</v>
      </c>
      <c r="M15" s="111">
        <f t="shared" si="24"/>
        <v>162175706</v>
      </c>
      <c r="N15" s="111">
        <f t="shared" ref="N15" si="26">SUM(N16:N17)</f>
        <v>7591442</v>
      </c>
      <c r="O15" s="111">
        <f t="shared" si="24"/>
        <v>144876109</v>
      </c>
      <c r="P15" s="111">
        <f t="shared" ref="P15" si="27">SUM(P16:P17)</f>
        <v>4315847</v>
      </c>
      <c r="Q15" s="111">
        <f>SUM(Q16:Q17)</f>
        <v>38226604</v>
      </c>
      <c r="R15" s="111">
        <f>SUM(R16:R17)</f>
        <v>4494202</v>
      </c>
      <c r="S15" s="111">
        <f t="shared" si="24"/>
        <v>8851436</v>
      </c>
      <c r="T15" s="111">
        <f t="shared" si="24"/>
        <v>233079684</v>
      </c>
      <c r="U15" s="111">
        <f>SUM(U16:U17)</f>
        <v>11499434</v>
      </c>
      <c r="V15" s="111">
        <f>SUM(V16:V17)</f>
        <v>391499210</v>
      </c>
      <c r="W15" s="111">
        <f>SUM(W16:W17)</f>
        <v>372229149</v>
      </c>
      <c r="X15" s="111">
        <f t="shared" si="24"/>
        <v>51316702</v>
      </c>
      <c r="Y15" s="111">
        <f t="shared" ref="Y15:Z15" si="28">SUM(Y16:Y17)</f>
        <v>3573097</v>
      </c>
      <c r="Z15" s="111">
        <f t="shared" si="28"/>
        <v>5321935</v>
      </c>
      <c r="AA15" s="111">
        <f t="shared" ref="AA15" si="29">SUM(AA16:AA17)</f>
        <v>2311445</v>
      </c>
      <c r="AB15" s="111">
        <f>SUM(AB16:AB17)</f>
        <v>17685786</v>
      </c>
      <c r="AC15" s="111">
        <v>0</v>
      </c>
      <c r="AD15" s="111">
        <f t="shared" si="16"/>
        <v>3987863903</v>
      </c>
      <c r="AE15" s="71">
        <f t="shared" si="15"/>
        <v>3987863903</v>
      </c>
      <c r="AF15" s="66"/>
      <c r="AG15" s="65">
        <f t="shared" si="17"/>
        <v>3967866672</v>
      </c>
    </row>
    <row r="16" spans="1:33" ht="22.5" customHeight="1" x14ac:dyDescent="0.35">
      <c r="A16" s="63"/>
      <c r="B16" s="109"/>
      <c r="C16" s="99"/>
      <c r="D16" s="110" t="s">
        <v>3</v>
      </c>
      <c r="E16" s="99"/>
      <c r="F16" s="111">
        <v>21676469</v>
      </c>
      <c r="G16" s="111">
        <v>14559236</v>
      </c>
      <c r="H16" s="111">
        <v>22738030</v>
      </c>
      <c r="I16" s="111"/>
      <c r="J16" s="111">
        <v>97894030</v>
      </c>
      <c r="K16" s="111">
        <v>8951278</v>
      </c>
      <c r="L16" s="111">
        <v>38988819</v>
      </c>
      <c r="M16" s="111">
        <v>10996236</v>
      </c>
      <c r="N16" s="111">
        <v>342537</v>
      </c>
      <c r="O16" s="111">
        <v>8463235</v>
      </c>
      <c r="P16" s="111">
        <v>918091</v>
      </c>
      <c r="Q16" s="111">
        <v>7741390</v>
      </c>
      <c r="R16" s="111">
        <v>4147460</v>
      </c>
      <c r="S16" s="111">
        <v>6465142</v>
      </c>
      <c r="T16" s="111">
        <v>14161328</v>
      </c>
      <c r="U16" s="111">
        <v>10570827</v>
      </c>
      <c r="V16" s="111">
        <v>410550</v>
      </c>
      <c r="W16" s="111">
        <v>17750874</v>
      </c>
      <c r="X16" s="111">
        <v>23000214</v>
      </c>
      <c r="Y16" s="111"/>
      <c r="Z16" s="111">
        <v>1338633</v>
      </c>
      <c r="AA16" s="111">
        <v>2192466</v>
      </c>
      <c r="AB16" s="111">
        <v>11078426</v>
      </c>
      <c r="AC16" s="111">
        <v>0</v>
      </c>
      <c r="AD16" s="111">
        <f t="shared" si="16"/>
        <v>324385271</v>
      </c>
      <c r="AE16" s="71">
        <f t="shared" si="15"/>
        <v>324385271</v>
      </c>
      <c r="AF16" s="66"/>
      <c r="AG16" s="65">
        <f t="shared" si="17"/>
        <v>311114379</v>
      </c>
    </row>
    <row r="17" spans="1:33" ht="22.5" customHeight="1" x14ac:dyDescent="0.35">
      <c r="A17" s="63"/>
      <c r="B17" s="109"/>
      <c r="C17" s="99"/>
      <c r="D17" s="110" t="s">
        <v>48</v>
      </c>
      <c r="E17" s="99"/>
      <c r="F17" s="111">
        <v>11708025</v>
      </c>
      <c r="G17" s="111">
        <v>51040475</v>
      </c>
      <c r="H17" s="111">
        <v>280179763</v>
      </c>
      <c r="I17" s="111">
        <v>10738912</v>
      </c>
      <c r="J17" s="111">
        <v>1789540147</v>
      </c>
      <c r="K17" s="111">
        <v>7550525</v>
      </c>
      <c r="L17" s="111">
        <v>173250406</v>
      </c>
      <c r="M17" s="111">
        <v>151179470</v>
      </c>
      <c r="N17" s="111">
        <v>7248905</v>
      </c>
      <c r="O17" s="111">
        <v>136412874</v>
      </c>
      <c r="P17" s="111">
        <v>3397756</v>
      </c>
      <c r="Q17" s="111">
        <v>30485214</v>
      </c>
      <c r="R17" s="111">
        <v>346742</v>
      </c>
      <c r="S17" s="111">
        <v>2386294</v>
      </c>
      <c r="T17" s="111">
        <v>218918356</v>
      </c>
      <c r="U17" s="111">
        <v>928607</v>
      </c>
      <c r="V17" s="111">
        <v>391088660</v>
      </c>
      <c r="W17" s="111">
        <v>354478275</v>
      </c>
      <c r="X17" s="111">
        <v>28316488</v>
      </c>
      <c r="Y17" s="111">
        <v>3573097</v>
      </c>
      <c r="Z17" s="111">
        <v>3983302</v>
      </c>
      <c r="AA17" s="111">
        <v>118979</v>
      </c>
      <c r="AB17" s="111">
        <v>6607360</v>
      </c>
      <c r="AC17" s="111">
        <v>0</v>
      </c>
      <c r="AD17" s="111">
        <f t="shared" si="16"/>
        <v>3663478632</v>
      </c>
      <c r="AE17" s="71">
        <f t="shared" si="15"/>
        <v>3663478632</v>
      </c>
      <c r="AF17" s="66"/>
      <c r="AG17" s="65">
        <f t="shared" si="17"/>
        <v>3656752293</v>
      </c>
    </row>
    <row r="18" spans="1:33" ht="22.5" customHeight="1" x14ac:dyDescent="0.35">
      <c r="A18" s="63"/>
      <c r="B18" s="109" t="s">
        <v>31</v>
      </c>
      <c r="C18" s="99"/>
      <c r="D18" s="110" t="s">
        <v>46</v>
      </c>
      <c r="E18" s="99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>
        <v>1852532</v>
      </c>
      <c r="U18" s="111"/>
      <c r="V18" s="111"/>
      <c r="W18" s="111"/>
      <c r="X18" s="111"/>
      <c r="Y18" s="111"/>
      <c r="Z18" s="111"/>
      <c r="AA18" s="111"/>
      <c r="AB18" s="111"/>
      <c r="AC18" s="111">
        <v>0</v>
      </c>
      <c r="AD18" s="111">
        <f t="shared" si="16"/>
        <v>1852532</v>
      </c>
      <c r="AE18" s="71">
        <f t="shared" si="15"/>
        <v>1852532</v>
      </c>
      <c r="AF18" s="66"/>
      <c r="AG18" s="65">
        <f t="shared" si="17"/>
        <v>1852532</v>
      </c>
    </row>
    <row r="19" spans="1:33" ht="22.5" customHeight="1" x14ac:dyDescent="0.35">
      <c r="A19" s="63"/>
      <c r="B19" s="109" t="s">
        <v>4</v>
      </c>
      <c r="C19" s="99"/>
      <c r="D19" s="110" t="s">
        <v>27</v>
      </c>
      <c r="E19" s="99"/>
      <c r="F19" s="111">
        <v>34386</v>
      </c>
      <c r="G19" s="111">
        <v>0</v>
      </c>
      <c r="H19" s="111">
        <v>5315</v>
      </c>
      <c r="I19" s="111"/>
      <c r="J19" s="111">
        <v>0</v>
      </c>
      <c r="K19" s="111"/>
      <c r="L19" s="111">
        <v>252581</v>
      </c>
      <c r="M19" s="111">
        <v>0</v>
      </c>
      <c r="N19" s="111"/>
      <c r="O19" s="111">
        <v>11993</v>
      </c>
      <c r="P19" s="111"/>
      <c r="Q19" s="111">
        <v>0</v>
      </c>
      <c r="R19" s="111"/>
      <c r="S19" s="111">
        <v>2501</v>
      </c>
      <c r="T19" s="111">
        <v>5002</v>
      </c>
      <c r="U19" s="111">
        <v>0</v>
      </c>
      <c r="V19" s="111"/>
      <c r="W19" s="111"/>
      <c r="X19" s="111">
        <v>52308</v>
      </c>
      <c r="Y19" s="111"/>
      <c r="Z19" s="111"/>
      <c r="AA19" s="111">
        <v>3000</v>
      </c>
      <c r="AB19" s="111">
        <v>2084</v>
      </c>
      <c r="AC19" s="111">
        <v>0</v>
      </c>
      <c r="AD19" s="111">
        <f t="shared" si="16"/>
        <v>369170</v>
      </c>
      <c r="AE19" s="71">
        <f t="shared" si="15"/>
        <v>369170</v>
      </c>
      <c r="AF19" s="66"/>
      <c r="AG19" s="65">
        <f t="shared" si="17"/>
        <v>364086</v>
      </c>
    </row>
    <row r="20" spans="1:33" ht="22.5" customHeight="1" x14ac:dyDescent="0.35">
      <c r="A20" s="63"/>
      <c r="B20" s="109" t="s">
        <v>59</v>
      </c>
      <c r="C20" s="99"/>
      <c r="D20" s="110" t="s">
        <v>28</v>
      </c>
      <c r="E20" s="99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>
        <v>0</v>
      </c>
      <c r="AD20" s="111">
        <f t="shared" si="16"/>
        <v>0</v>
      </c>
      <c r="AE20" s="71">
        <f t="shared" si="15"/>
        <v>0</v>
      </c>
      <c r="AF20" s="66"/>
      <c r="AG20" s="65">
        <f t="shared" si="17"/>
        <v>0</v>
      </c>
    </row>
    <row r="21" spans="1:33" ht="22.5" customHeight="1" x14ac:dyDescent="0.35">
      <c r="A21" s="63"/>
      <c r="B21" s="109" t="s">
        <v>60</v>
      </c>
      <c r="C21" s="99"/>
      <c r="D21" s="110" t="s">
        <v>29</v>
      </c>
      <c r="E21" s="99"/>
      <c r="F21" s="111">
        <v>0</v>
      </c>
      <c r="G21" s="111">
        <v>0</v>
      </c>
      <c r="H21" s="111">
        <v>133411</v>
      </c>
      <c r="I21" s="111">
        <v>365</v>
      </c>
      <c r="J21" s="111">
        <v>663218</v>
      </c>
      <c r="K21" s="111">
        <v>0</v>
      </c>
      <c r="L21" s="111">
        <v>11299</v>
      </c>
      <c r="M21" s="111">
        <v>0</v>
      </c>
      <c r="N21" s="111"/>
      <c r="O21" s="111">
        <v>3805</v>
      </c>
      <c r="P21" s="111"/>
      <c r="Q21" s="111">
        <v>0</v>
      </c>
      <c r="R21" s="111">
        <v>0</v>
      </c>
      <c r="S21" s="111">
        <v>89864</v>
      </c>
      <c r="T21" s="111">
        <v>75198</v>
      </c>
      <c r="U21" s="111">
        <v>0</v>
      </c>
      <c r="V21" s="111"/>
      <c r="W21" s="111">
        <v>27742</v>
      </c>
      <c r="X21" s="111">
        <v>37007</v>
      </c>
      <c r="Y21" s="111">
        <v>268</v>
      </c>
      <c r="Z21" s="111"/>
      <c r="AA21" s="111">
        <v>74012</v>
      </c>
      <c r="AB21" s="111"/>
      <c r="AC21" s="111">
        <v>0</v>
      </c>
      <c r="AD21" s="111">
        <f t="shared" si="16"/>
        <v>1116189</v>
      </c>
      <c r="AE21" s="71">
        <f t="shared" si="15"/>
        <v>1116189</v>
      </c>
      <c r="AF21" s="66"/>
      <c r="AG21" s="65">
        <f t="shared" si="17"/>
        <v>1042177</v>
      </c>
    </row>
    <row r="22" spans="1:33" ht="22.5" customHeight="1" x14ac:dyDescent="0.35">
      <c r="A22" s="63"/>
      <c r="B22" s="112" t="s">
        <v>61</v>
      </c>
      <c r="C22" s="113"/>
      <c r="D22" s="114" t="s">
        <v>51</v>
      </c>
      <c r="E22" s="113"/>
      <c r="F22" s="115">
        <f>+F23+F24</f>
        <v>0</v>
      </c>
      <c r="G22" s="115">
        <f t="shared" ref="G22:AC22" si="30">+G23+G24</f>
        <v>28358136</v>
      </c>
      <c r="H22" s="115">
        <f t="shared" si="30"/>
        <v>12215428</v>
      </c>
      <c r="I22" s="115">
        <f t="shared" ref="I22" si="31">+I23+I24</f>
        <v>0</v>
      </c>
      <c r="J22" s="115">
        <f t="shared" si="30"/>
        <v>257855693</v>
      </c>
      <c r="K22" s="115">
        <f t="shared" ref="K22:L22" si="32">+K23+K24</f>
        <v>0</v>
      </c>
      <c r="L22" s="115">
        <f t="shared" si="32"/>
        <v>1987000</v>
      </c>
      <c r="M22" s="115">
        <f t="shared" si="30"/>
        <v>11036752</v>
      </c>
      <c r="N22" s="115">
        <f t="shared" ref="N22" si="33">+N23+N24</f>
        <v>0</v>
      </c>
      <c r="O22" s="115">
        <f t="shared" si="30"/>
        <v>6845371</v>
      </c>
      <c r="P22" s="115">
        <f t="shared" ref="P22" si="34">+P23+P24</f>
        <v>0</v>
      </c>
      <c r="Q22" s="115">
        <f>+Q23+Q24</f>
        <v>1667200</v>
      </c>
      <c r="R22" s="115">
        <f>+R23+R24</f>
        <v>0</v>
      </c>
      <c r="S22" s="115">
        <f t="shared" si="30"/>
        <v>0</v>
      </c>
      <c r="T22" s="115">
        <f t="shared" si="30"/>
        <v>67051154</v>
      </c>
      <c r="U22" s="115">
        <f>+U23+U24</f>
        <v>0</v>
      </c>
      <c r="V22" s="115">
        <f t="shared" si="30"/>
        <v>0</v>
      </c>
      <c r="W22" s="115">
        <f t="shared" si="30"/>
        <v>819635488</v>
      </c>
      <c r="X22" s="115">
        <f t="shared" si="30"/>
        <v>0</v>
      </c>
      <c r="Y22" s="115">
        <f t="shared" ref="Y22:Z22" si="35">+Y23+Y24</f>
        <v>0</v>
      </c>
      <c r="Z22" s="115">
        <f t="shared" si="35"/>
        <v>0</v>
      </c>
      <c r="AA22" s="115">
        <f t="shared" si="30"/>
        <v>0</v>
      </c>
      <c r="AB22" s="115">
        <f t="shared" si="30"/>
        <v>0</v>
      </c>
      <c r="AC22" s="115">
        <f t="shared" si="30"/>
        <v>365776091</v>
      </c>
      <c r="AD22" s="115">
        <f t="shared" si="16"/>
        <v>840876131</v>
      </c>
      <c r="AE22" s="72">
        <f t="shared" si="15"/>
        <v>1206652222</v>
      </c>
      <c r="AF22" s="66"/>
      <c r="AG22" s="65">
        <f t="shared" si="17"/>
        <v>1206652222</v>
      </c>
    </row>
    <row r="23" spans="1:33" ht="22.5" customHeight="1" x14ac:dyDescent="0.35">
      <c r="A23" s="63"/>
      <c r="B23" s="116" t="s">
        <v>20</v>
      </c>
      <c r="C23" s="99"/>
      <c r="D23" s="110" t="s">
        <v>92</v>
      </c>
      <c r="E23" s="99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>
        <v>53870358</v>
      </c>
      <c r="X23" s="111"/>
      <c r="Y23" s="111"/>
      <c r="Z23" s="111"/>
      <c r="AA23" s="111"/>
      <c r="AB23" s="111"/>
      <c r="AC23" s="111">
        <v>0</v>
      </c>
      <c r="AD23" s="111">
        <f t="shared" si="16"/>
        <v>53870358</v>
      </c>
      <c r="AE23" s="71">
        <f t="shared" si="15"/>
        <v>53870358</v>
      </c>
      <c r="AF23" s="66"/>
      <c r="AG23" s="65"/>
    </row>
    <row r="24" spans="1:33" ht="22.5" customHeight="1" x14ac:dyDescent="0.35">
      <c r="A24" s="63"/>
      <c r="B24" s="116" t="s">
        <v>39</v>
      </c>
      <c r="C24" s="99"/>
      <c r="D24" s="110" t="s">
        <v>93</v>
      </c>
      <c r="E24" s="99"/>
      <c r="F24" s="111">
        <f t="shared" ref="F24:AB24" si="36">+SUM(F25:F34)</f>
        <v>0</v>
      </c>
      <c r="G24" s="111">
        <f t="shared" si="36"/>
        <v>28358136</v>
      </c>
      <c r="H24" s="111">
        <f t="shared" si="36"/>
        <v>12215428</v>
      </c>
      <c r="I24" s="111">
        <f t="shared" si="36"/>
        <v>0</v>
      </c>
      <c r="J24" s="111">
        <f t="shared" si="36"/>
        <v>257855693</v>
      </c>
      <c r="K24" s="111">
        <f t="shared" si="36"/>
        <v>0</v>
      </c>
      <c r="L24" s="111">
        <f t="shared" si="36"/>
        <v>1987000</v>
      </c>
      <c r="M24" s="111">
        <f t="shared" si="36"/>
        <v>11036752</v>
      </c>
      <c r="N24" s="111">
        <f t="shared" ref="N24" si="37">+SUM(N25:N34)</f>
        <v>0</v>
      </c>
      <c r="O24" s="111">
        <f t="shared" si="36"/>
        <v>6845371</v>
      </c>
      <c r="P24" s="111">
        <f t="shared" si="36"/>
        <v>0</v>
      </c>
      <c r="Q24" s="111">
        <f t="shared" si="36"/>
        <v>1667200</v>
      </c>
      <c r="R24" s="111">
        <f t="shared" si="36"/>
        <v>0</v>
      </c>
      <c r="S24" s="111">
        <f t="shared" si="36"/>
        <v>0</v>
      </c>
      <c r="T24" s="111">
        <f t="shared" si="36"/>
        <v>67051154</v>
      </c>
      <c r="U24" s="111">
        <f t="shared" si="36"/>
        <v>0</v>
      </c>
      <c r="V24" s="111">
        <f t="shared" si="36"/>
        <v>0</v>
      </c>
      <c r="W24" s="111">
        <f t="shared" si="36"/>
        <v>765765130</v>
      </c>
      <c r="X24" s="111">
        <f t="shared" si="36"/>
        <v>0</v>
      </c>
      <c r="Y24" s="111">
        <f t="shared" si="36"/>
        <v>0</v>
      </c>
      <c r="Z24" s="111">
        <f t="shared" ref="Z24" si="38">+SUM(Z25:Z34)</f>
        <v>0</v>
      </c>
      <c r="AA24" s="111">
        <f t="shared" si="36"/>
        <v>0</v>
      </c>
      <c r="AB24" s="111">
        <f t="shared" si="36"/>
        <v>0</v>
      </c>
      <c r="AC24" s="111">
        <f t="shared" ref="AC24" si="39">+SUM(AC25:AC34)</f>
        <v>365776091</v>
      </c>
      <c r="AD24" s="111">
        <f t="shared" si="16"/>
        <v>787005773</v>
      </c>
      <c r="AE24" s="71">
        <f t="shared" si="15"/>
        <v>1152781864</v>
      </c>
      <c r="AF24" s="66"/>
      <c r="AG24" s="65"/>
    </row>
    <row r="25" spans="1:33" ht="22.5" customHeight="1" x14ac:dyDescent="0.35">
      <c r="A25" s="63"/>
      <c r="B25" s="116"/>
      <c r="C25" s="99"/>
      <c r="D25" s="110" t="s">
        <v>96</v>
      </c>
      <c r="E25" s="99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>
        <v>660224820</v>
      </c>
      <c r="X25" s="111"/>
      <c r="Y25" s="111"/>
      <c r="Z25" s="111"/>
      <c r="AA25" s="111"/>
      <c r="AB25" s="111"/>
      <c r="AC25" s="111">
        <v>0</v>
      </c>
      <c r="AD25" s="111">
        <f t="shared" si="16"/>
        <v>660224820</v>
      </c>
      <c r="AE25" s="71">
        <f t="shared" si="15"/>
        <v>660224820</v>
      </c>
      <c r="AF25" s="66"/>
      <c r="AG25" s="65"/>
    </row>
    <row r="26" spans="1:33" ht="22.5" customHeight="1" x14ac:dyDescent="0.35">
      <c r="A26" s="63"/>
      <c r="B26" s="116"/>
      <c r="C26" s="99"/>
      <c r="D26" s="110" t="s">
        <v>97</v>
      </c>
      <c r="E26" s="99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>
        <v>92195841</v>
      </c>
      <c r="X26" s="111"/>
      <c r="Y26" s="111"/>
      <c r="Z26" s="111"/>
      <c r="AA26" s="111"/>
      <c r="AB26" s="111"/>
      <c r="AC26" s="111">
        <v>0</v>
      </c>
      <c r="AD26" s="111">
        <f t="shared" si="16"/>
        <v>92195841</v>
      </c>
      <c r="AE26" s="71">
        <f t="shared" si="15"/>
        <v>92195841</v>
      </c>
      <c r="AF26" s="66"/>
      <c r="AG26" s="65"/>
    </row>
    <row r="27" spans="1:33" ht="45" customHeight="1" x14ac:dyDescent="0.35">
      <c r="A27" s="63"/>
      <c r="B27" s="116"/>
      <c r="C27" s="99"/>
      <c r="D27" s="110" t="s">
        <v>139</v>
      </c>
      <c r="E27" s="99"/>
      <c r="F27" s="111"/>
      <c r="G27" s="111">
        <v>14075832</v>
      </c>
      <c r="H27" s="111"/>
      <c r="I27" s="111"/>
      <c r="J27" s="111"/>
      <c r="K27" s="111"/>
      <c r="L27" s="111"/>
      <c r="M27" s="111"/>
      <c r="N27" s="111"/>
      <c r="O27" s="111"/>
      <c r="P27" s="111"/>
      <c r="Q27" s="111">
        <v>1667200</v>
      </c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>
        <v>0</v>
      </c>
      <c r="AD27" s="111">
        <f t="shared" ref="AD27" si="40">+AE27-AC27</f>
        <v>15743032</v>
      </c>
      <c r="AE27" s="71">
        <f t="shared" ref="AE27" si="41">SUM(F27:AB27)</f>
        <v>15743032</v>
      </c>
      <c r="AF27" s="66"/>
      <c r="AG27" s="65"/>
    </row>
    <row r="28" spans="1:33" ht="22.5" customHeight="1" x14ac:dyDescent="0.35">
      <c r="A28" s="63"/>
      <c r="B28" s="116"/>
      <c r="C28" s="99"/>
      <c r="D28" s="110" t="s">
        <v>98</v>
      </c>
      <c r="E28" s="99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>
        <v>13344469</v>
      </c>
      <c r="X28" s="111"/>
      <c r="Y28" s="111"/>
      <c r="Z28" s="111"/>
      <c r="AA28" s="111"/>
      <c r="AB28" s="111"/>
      <c r="AC28" s="111">
        <v>0</v>
      </c>
      <c r="AD28" s="111">
        <f t="shared" si="16"/>
        <v>13344469</v>
      </c>
      <c r="AE28" s="71">
        <f t="shared" si="15"/>
        <v>13344469</v>
      </c>
      <c r="AF28" s="66"/>
      <c r="AG28" s="65"/>
    </row>
    <row r="29" spans="1:33" ht="22.5" customHeight="1" x14ac:dyDescent="0.35">
      <c r="A29" s="63"/>
      <c r="B29" s="116"/>
      <c r="C29" s="99"/>
      <c r="D29" s="110" t="s">
        <v>99</v>
      </c>
      <c r="E29" s="99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>
        <v>0</v>
      </c>
      <c r="AD29" s="111">
        <f t="shared" si="16"/>
        <v>0</v>
      </c>
      <c r="AE29" s="71">
        <f t="shared" si="15"/>
        <v>0</v>
      </c>
      <c r="AF29" s="66"/>
      <c r="AG29" s="65"/>
    </row>
    <row r="30" spans="1:33" ht="22.5" customHeight="1" x14ac:dyDescent="0.35">
      <c r="A30" s="63"/>
      <c r="B30" s="116"/>
      <c r="C30" s="99"/>
      <c r="D30" s="110" t="s">
        <v>100</v>
      </c>
      <c r="E30" s="99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>
        <f>+SUM(G30:AB30)</f>
        <v>0</v>
      </c>
      <c r="AD30" s="111">
        <f t="shared" si="16"/>
        <v>0</v>
      </c>
      <c r="AE30" s="71">
        <f t="shared" si="15"/>
        <v>0</v>
      </c>
      <c r="AF30" s="66"/>
      <c r="AG30" s="65"/>
    </row>
    <row r="31" spans="1:33" ht="48" customHeight="1" x14ac:dyDescent="0.35">
      <c r="A31" s="63"/>
      <c r="B31" s="116"/>
      <c r="C31" s="99"/>
      <c r="D31" s="110" t="s">
        <v>123</v>
      </c>
      <c r="E31" s="99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>
        <v>0</v>
      </c>
      <c r="AD31" s="111">
        <f t="shared" ref="AD31" si="42">+AE31-AC31</f>
        <v>0</v>
      </c>
      <c r="AE31" s="71">
        <f t="shared" si="15"/>
        <v>0</v>
      </c>
      <c r="AF31" s="66"/>
      <c r="AG31" s="65"/>
    </row>
    <row r="32" spans="1:33" ht="46.5" customHeight="1" x14ac:dyDescent="0.35">
      <c r="A32" s="63"/>
      <c r="B32" s="116"/>
      <c r="C32" s="99"/>
      <c r="D32" s="110" t="s">
        <v>140</v>
      </c>
      <c r="E32" s="99"/>
      <c r="F32" s="111"/>
      <c r="G32" s="111">
        <v>5497611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>
        <v>0</v>
      </c>
      <c r="AD32" s="111">
        <f t="shared" ref="AD32" si="43">+AE32-AC32</f>
        <v>5497611</v>
      </c>
      <c r="AE32" s="71">
        <f t="shared" ref="AE32" si="44">SUM(F32:AB32)</f>
        <v>5497611</v>
      </c>
      <c r="AF32" s="66"/>
      <c r="AG32" s="65"/>
    </row>
    <row r="33" spans="1:33" ht="39" customHeight="1" x14ac:dyDescent="0.35">
      <c r="A33" s="63"/>
      <c r="B33" s="116"/>
      <c r="C33" s="99"/>
      <c r="D33" s="110" t="s">
        <v>101</v>
      </c>
      <c r="E33" s="99"/>
      <c r="F33" s="111"/>
      <c r="G33" s="111">
        <v>8784693</v>
      </c>
      <c r="H33" s="111">
        <v>12215428</v>
      </c>
      <c r="I33" s="111"/>
      <c r="J33" s="111">
        <v>257855693</v>
      </c>
      <c r="K33" s="111"/>
      <c r="L33" s="111">
        <v>1987000</v>
      </c>
      <c r="M33" s="111">
        <v>11036752</v>
      </c>
      <c r="N33" s="111"/>
      <c r="O33" s="111">
        <v>6845371</v>
      </c>
      <c r="P33" s="111"/>
      <c r="Q33" s="111"/>
      <c r="R33" s="111"/>
      <c r="S33" s="111"/>
      <c r="T33" s="111">
        <v>67051154</v>
      </c>
      <c r="U33" s="111"/>
      <c r="V33" s="111"/>
      <c r="W33" s="111"/>
      <c r="X33" s="111"/>
      <c r="Y33" s="111"/>
      <c r="Z33" s="111"/>
      <c r="AA33" s="111"/>
      <c r="AB33" s="111"/>
      <c r="AC33" s="111">
        <f>+SUM(G33:AB33)</f>
        <v>365776091</v>
      </c>
      <c r="AD33" s="111">
        <f t="shared" si="16"/>
        <v>0</v>
      </c>
      <c r="AE33" s="71">
        <f>SUM(F33:AB33)</f>
        <v>365776091</v>
      </c>
      <c r="AF33" s="66"/>
      <c r="AG33" s="65"/>
    </row>
    <row r="34" spans="1:33" ht="42" customHeight="1" x14ac:dyDescent="0.35">
      <c r="A34" s="63"/>
      <c r="B34" s="116"/>
      <c r="C34" s="99"/>
      <c r="D34" s="110" t="s">
        <v>102</v>
      </c>
      <c r="E34" s="99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>
        <f>+SUM(G34:AB34)</f>
        <v>0</v>
      </c>
      <c r="AD34" s="111">
        <f t="shared" si="16"/>
        <v>0</v>
      </c>
      <c r="AE34" s="71">
        <f>SUM(F34:AB34)</f>
        <v>0</v>
      </c>
      <c r="AF34" s="66"/>
      <c r="AG34" s="65"/>
    </row>
    <row r="35" spans="1:33" ht="22.5" customHeight="1" x14ac:dyDescent="0.35">
      <c r="A35" s="63"/>
      <c r="B35" s="109">
        <v>14</v>
      </c>
      <c r="C35" s="99"/>
      <c r="D35" s="110" t="s">
        <v>82</v>
      </c>
      <c r="E35" s="99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>
        <v>0</v>
      </c>
      <c r="AD35" s="111">
        <f t="shared" ref="AD35:AD69" si="45">+AE35-AC35</f>
        <v>0</v>
      </c>
      <c r="AE35" s="71">
        <f t="shared" si="15"/>
        <v>0</v>
      </c>
      <c r="AF35" s="66"/>
      <c r="AG35" s="65">
        <f t="shared" si="17"/>
        <v>0</v>
      </c>
    </row>
    <row r="36" spans="1:33" ht="22.5" customHeight="1" x14ac:dyDescent="0.35">
      <c r="A36" s="63"/>
      <c r="B36" s="109" t="s">
        <v>62</v>
      </c>
      <c r="C36" s="99"/>
      <c r="D36" s="110" t="s">
        <v>5</v>
      </c>
      <c r="E36" s="99"/>
      <c r="F36" s="111">
        <v>10</v>
      </c>
      <c r="G36" s="111">
        <v>3801660</v>
      </c>
      <c r="H36" s="111">
        <v>26626502</v>
      </c>
      <c r="I36" s="111">
        <v>827643</v>
      </c>
      <c r="J36" s="111">
        <v>46691334</v>
      </c>
      <c r="K36" s="111">
        <v>859642</v>
      </c>
      <c r="L36" s="111">
        <v>11536410</v>
      </c>
      <c r="M36" s="111">
        <v>14239698</v>
      </c>
      <c r="N36" s="111"/>
      <c r="O36" s="111">
        <v>6785473</v>
      </c>
      <c r="P36" s="111">
        <v>69580</v>
      </c>
      <c r="Q36" s="111">
        <v>46326</v>
      </c>
      <c r="R36" s="111">
        <v>10</v>
      </c>
      <c r="S36" s="111">
        <v>346343</v>
      </c>
      <c r="T36" s="111">
        <v>34684638</v>
      </c>
      <c r="U36" s="111">
        <v>10</v>
      </c>
      <c r="V36" s="111">
        <v>3381440</v>
      </c>
      <c r="W36" s="111">
        <v>21478086</v>
      </c>
      <c r="X36" s="111">
        <v>10</v>
      </c>
      <c r="Y36" s="111">
        <v>10</v>
      </c>
      <c r="Z36" s="111"/>
      <c r="AA36" s="111">
        <v>216218</v>
      </c>
      <c r="AB36" s="111">
        <v>904814</v>
      </c>
      <c r="AC36" s="111">
        <v>0</v>
      </c>
      <c r="AD36" s="111">
        <f t="shared" si="45"/>
        <v>172495857</v>
      </c>
      <c r="AE36" s="71">
        <f t="shared" si="15"/>
        <v>172495857</v>
      </c>
      <c r="AF36" s="66"/>
      <c r="AG36" s="65">
        <f t="shared" si="17"/>
        <v>171374825</v>
      </c>
    </row>
    <row r="37" spans="1:33" s="62" customFormat="1" ht="24.95" customHeight="1" x14ac:dyDescent="0.15">
      <c r="A37" s="57"/>
      <c r="B37" s="117"/>
      <c r="C37" s="105"/>
      <c r="D37" s="106" t="s">
        <v>6</v>
      </c>
      <c r="E37" s="107"/>
      <c r="F37" s="108">
        <f>SUM(F38,F39,F40,F41,F47,F48,F49,F58,F59,F63,F64,F68,F69)</f>
        <v>34600005</v>
      </c>
      <c r="G37" s="108">
        <f t="shared" ref="G37:AB37" si="46">SUM(G38,G39,G40,G41,G47,G48,G49,G58,G59,G63,G64,G68,G69)</f>
        <v>98015514</v>
      </c>
      <c r="H37" s="108">
        <f t="shared" si="46"/>
        <v>342288494</v>
      </c>
      <c r="I37" s="108">
        <f t="shared" ref="I37" si="47">SUM(I38,I39,I40,I41,I47,I48,I49,I58,I59,I63,I64,I68,I69)</f>
        <v>11566920</v>
      </c>
      <c r="J37" s="108">
        <f t="shared" si="46"/>
        <v>2211211723</v>
      </c>
      <c r="K37" s="108">
        <f t="shared" ref="K37:L37" si="48">SUM(K38,K39,K40,K41,K47,K48,K49,K58,K59,K63,K64,K68,K69)</f>
        <v>17399482</v>
      </c>
      <c r="L37" s="108">
        <f t="shared" si="48"/>
        <v>226960463</v>
      </c>
      <c r="M37" s="108">
        <f t="shared" si="46"/>
        <v>187593765</v>
      </c>
      <c r="N37" s="108">
        <f t="shared" ref="N37" si="49">SUM(N38,N39,N40,N41,N47,N48,N49,N58,N59,N63,N64,N68,N69)</f>
        <v>7591462</v>
      </c>
      <c r="O37" s="108">
        <f t="shared" si="46"/>
        <v>158672921</v>
      </c>
      <c r="P37" s="108">
        <f t="shared" ref="P37" si="50">SUM(P38,P39,P40,P41,P47,P48,P49,P58,P59,P63,P64,P68,P69)</f>
        <v>4385447</v>
      </c>
      <c r="Q37" s="108">
        <f>SUM(Q38,Q39,Q40,Q41,Q47,Q48,Q49,Q58,Q59,Q63,Q64,Q68,Q69)</f>
        <v>39960077</v>
      </c>
      <c r="R37" s="108">
        <f>SUM(R38,R39,R40,R41,R47,R48,R49,R58,R59,R63,R64,R68,R69)</f>
        <v>4495308</v>
      </c>
      <c r="S37" s="108">
        <f t="shared" si="46"/>
        <v>9466842</v>
      </c>
      <c r="T37" s="108">
        <f t="shared" si="46"/>
        <v>336939668</v>
      </c>
      <c r="U37" s="108">
        <f>SUM(U38,U39,U40,U41,U47,U48,U49,U58,U59,U63,U64,U68,U69)</f>
        <v>11579652.000000004</v>
      </c>
      <c r="V37" s="108">
        <f t="shared" si="46"/>
        <v>394880650</v>
      </c>
      <c r="W37" s="108">
        <f t="shared" si="46"/>
        <v>1333858894</v>
      </c>
      <c r="X37" s="108">
        <f t="shared" si="46"/>
        <v>51623189</v>
      </c>
      <c r="Y37" s="108">
        <f t="shared" ref="Y37:Z37" si="51">SUM(Y38,Y39,Y40,Y41,Y47,Y48,Y49,Y58,Y59,Y63,Y64,Y68,Y69)</f>
        <v>3573375</v>
      </c>
      <c r="Z37" s="108">
        <f t="shared" si="51"/>
        <v>5321955</v>
      </c>
      <c r="AA37" s="108">
        <f t="shared" si="46"/>
        <v>3524300</v>
      </c>
      <c r="AB37" s="108">
        <f t="shared" si="46"/>
        <v>18722073</v>
      </c>
      <c r="AC37" s="108">
        <f>SUM(AC38,AC39,AC40,AC41,AC47,AC48,AC49,AC58,AC59,AC63,AC64,AC68,AC69)</f>
        <v>366624279</v>
      </c>
      <c r="AD37" s="108">
        <f>SUM(AD38,AD39,AD40,AD41,AD47,AD48,AD49,AD58,AD59,AD63,AD64,AD68,AD69)</f>
        <v>5147607900</v>
      </c>
      <c r="AE37" s="58">
        <f>SUM(F37:AB37)</f>
        <v>5514232179</v>
      </c>
      <c r="AF37" s="61"/>
      <c r="AG37" s="67">
        <f>SUM(AG38,AG39,AG40,AG41,AG47,AG48,AG49,AG58:AG59,AG63,AG64,AG68,AG69)</f>
        <v>5491985806</v>
      </c>
    </row>
    <row r="38" spans="1:33" ht="22.5" customHeight="1" x14ac:dyDescent="0.35">
      <c r="A38" s="63"/>
      <c r="B38" s="109" t="s">
        <v>7</v>
      </c>
      <c r="C38" s="99"/>
      <c r="D38" s="110" t="s">
        <v>8</v>
      </c>
      <c r="E38" s="99"/>
      <c r="F38" s="111">
        <v>21676469</v>
      </c>
      <c r="G38" s="111">
        <v>14559235.999999998</v>
      </c>
      <c r="H38" s="111">
        <v>22738029.999999996</v>
      </c>
      <c r="I38" s="111"/>
      <c r="J38" s="111">
        <v>97894029.999999985</v>
      </c>
      <c r="K38" s="111">
        <v>8951278.0000000019</v>
      </c>
      <c r="L38" s="111">
        <v>38988819.000000007</v>
      </c>
      <c r="M38" s="111">
        <v>10996235.999999998</v>
      </c>
      <c r="N38" s="111">
        <v>342537</v>
      </c>
      <c r="O38" s="111">
        <v>8463235</v>
      </c>
      <c r="P38" s="111">
        <v>918091</v>
      </c>
      <c r="Q38" s="111">
        <v>7741390.0000000009</v>
      </c>
      <c r="R38" s="111">
        <v>4147460.0000000005</v>
      </c>
      <c r="S38" s="111">
        <v>6465141.9999999991</v>
      </c>
      <c r="T38" s="111">
        <v>14673047.000000002</v>
      </c>
      <c r="U38" s="111">
        <v>10570827.000000004</v>
      </c>
      <c r="V38" s="111">
        <v>410550</v>
      </c>
      <c r="W38" s="111">
        <v>18267917</v>
      </c>
      <c r="X38" s="111">
        <v>23000214</v>
      </c>
      <c r="Y38" s="111"/>
      <c r="Z38" s="111">
        <v>1338632.9999999998</v>
      </c>
      <c r="AA38" s="111"/>
      <c r="AB38" s="111">
        <v>11078426</v>
      </c>
      <c r="AC38" s="111">
        <v>0</v>
      </c>
      <c r="AD38" s="111">
        <f t="shared" si="45"/>
        <v>323221567</v>
      </c>
      <c r="AE38" s="71">
        <f t="shared" si="15"/>
        <v>323221567</v>
      </c>
      <c r="AF38" s="66"/>
      <c r="AG38" s="65">
        <f t="shared" si="17"/>
        <v>312143141</v>
      </c>
    </row>
    <row r="39" spans="1:33" ht="22.5" customHeight="1" x14ac:dyDescent="0.35">
      <c r="A39" s="63"/>
      <c r="B39" s="109" t="s">
        <v>9</v>
      </c>
      <c r="C39" s="99"/>
      <c r="D39" s="110" t="s">
        <v>10</v>
      </c>
      <c r="E39" s="99"/>
      <c r="F39" s="111">
        <v>7485095.9999999991</v>
      </c>
      <c r="G39" s="111">
        <v>1166235</v>
      </c>
      <c r="H39" s="111">
        <v>6419013.9999999991</v>
      </c>
      <c r="I39" s="111">
        <v>10738902</v>
      </c>
      <c r="J39" s="111">
        <v>8868683.9999999981</v>
      </c>
      <c r="K39" s="111">
        <v>4064649</v>
      </c>
      <c r="L39" s="111">
        <v>45072507.000000007</v>
      </c>
      <c r="M39" s="111">
        <v>797838.99999999988</v>
      </c>
      <c r="N39" s="111">
        <v>6670931</v>
      </c>
      <c r="O39" s="111">
        <v>573542.00000000012</v>
      </c>
      <c r="P39" s="111">
        <v>429787</v>
      </c>
      <c r="Q39" s="111">
        <v>787808.00000000012</v>
      </c>
      <c r="R39" s="111">
        <v>241974</v>
      </c>
      <c r="S39" s="111">
        <v>631265.00000000012</v>
      </c>
      <c r="T39" s="111">
        <v>2084293.9999999995</v>
      </c>
      <c r="U39" s="111">
        <v>586616.00000000023</v>
      </c>
      <c r="V39" s="111">
        <v>21782</v>
      </c>
      <c r="W39" s="111">
        <v>1430479</v>
      </c>
      <c r="X39" s="111">
        <v>3648283.9999999995</v>
      </c>
      <c r="Y39" s="111">
        <v>1833211</v>
      </c>
      <c r="Z39" s="111">
        <v>409931</v>
      </c>
      <c r="AA39" s="111"/>
      <c r="AB39" s="111">
        <v>6124737</v>
      </c>
      <c r="AC39" s="111">
        <v>0</v>
      </c>
      <c r="AD39" s="111">
        <f t="shared" si="45"/>
        <v>110087567</v>
      </c>
      <c r="AE39" s="71">
        <f t="shared" si="15"/>
        <v>110087567</v>
      </c>
      <c r="AF39" s="66"/>
      <c r="AG39" s="65">
        <f t="shared" si="17"/>
        <v>103962830</v>
      </c>
    </row>
    <row r="40" spans="1:33" ht="22.5" customHeight="1" x14ac:dyDescent="0.35">
      <c r="A40" s="63"/>
      <c r="B40" s="109" t="s">
        <v>11</v>
      </c>
      <c r="C40" s="99"/>
      <c r="D40" s="110" t="s">
        <v>52</v>
      </c>
      <c r="E40" s="99"/>
      <c r="F40" s="111">
        <v>333779</v>
      </c>
      <c r="G40" s="111">
        <v>107138</v>
      </c>
      <c r="H40" s="111">
        <v>182314</v>
      </c>
      <c r="I40" s="111"/>
      <c r="J40" s="111">
        <v>974107</v>
      </c>
      <c r="K40" s="111">
        <v>149974</v>
      </c>
      <c r="L40" s="111">
        <v>636700</v>
      </c>
      <c r="M40" s="111">
        <v>96231</v>
      </c>
      <c r="N40" s="111"/>
      <c r="O40" s="111">
        <v>72024</v>
      </c>
      <c r="P40" s="111">
        <v>4368</v>
      </c>
      <c r="Q40" s="111">
        <v>52751</v>
      </c>
      <c r="R40" s="111">
        <v>10</v>
      </c>
      <c r="S40" s="111">
        <v>12989</v>
      </c>
      <c r="T40" s="111">
        <v>20</v>
      </c>
      <c r="U40" s="111">
        <v>71528</v>
      </c>
      <c r="V40" s="111"/>
      <c r="W40" s="111">
        <v>10</v>
      </c>
      <c r="X40" s="111">
        <v>194755</v>
      </c>
      <c r="Y40" s="111"/>
      <c r="Z40" s="111"/>
      <c r="AA40" s="111"/>
      <c r="AB40" s="111">
        <v>233395</v>
      </c>
      <c r="AC40" s="111">
        <v>0</v>
      </c>
      <c r="AD40" s="111">
        <f t="shared" si="45"/>
        <v>3122093</v>
      </c>
      <c r="AE40" s="71">
        <f t="shared" si="15"/>
        <v>3122093</v>
      </c>
      <c r="AF40" s="66"/>
      <c r="AG40" s="65">
        <f t="shared" si="17"/>
        <v>2888698</v>
      </c>
    </row>
    <row r="41" spans="1:33" ht="22.5" customHeight="1" x14ac:dyDescent="0.35">
      <c r="A41" s="63"/>
      <c r="B41" s="112" t="s">
        <v>12</v>
      </c>
      <c r="C41" s="113"/>
      <c r="D41" s="114" t="s">
        <v>14</v>
      </c>
      <c r="E41" s="113"/>
      <c r="F41" s="115">
        <f>+SUM(F42:F46)</f>
        <v>0</v>
      </c>
      <c r="G41" s="115">
        <f t="shared" ref="G41:AB41" si="52">+SUM(G42:G46)</f>
        <v>0</v>
      </c>
      <c r="H41" s="115">
        <f t="shared" si="52"/>
        <v>848188</v>
      </c>
      <c r="I41" s="115">
        <f t="shared" si="52"/>
        <v>0</v>
      </c>
      <c r="J41" s="115">
        <f t="shared" si="52"/>
        <v>1476960</v>
      </c>
      <c r="K41" s="115">
        <f t="shared" si="52"/>
        <v>0</v>
      </c>
      <c r="L41" s="115">
        <f t="shared" si="52"/>
        <v>0</v>
      </c>
      <c r="M41" s="115">
        <f t="shared" si="52"/>
        <v>7346276</v>
      </c>
      <c r="N41" s="115">
        <f t="shared" si="52"/>
        <v>0</v>
      </c>
      <c r="O41" s="115">
        <f>+SUM(O42:O46)</f>
        <v>0</v>
      </c>
      <c r="P41" s="115">
        <f t="shared" si="52"/>
        <v>0</v>
      </c>
      <c r="Q41" s="115">
        <f t="shared" si="52"/>
        <v>196098</v>
      </c>
      <c r="R41" s="115">
        <f t="shared" si="52"/>
        <v>0</v>
      </c>
      <c r="S41" s="115">
        <f t="shared" si="52"/>
        <v>0</v>
      </c>
      <c r="T41" s="115">
        <f t="shared" si="52"/>
        <v>9105763</v>
      </c>
      <c r="U41" s="115">
        <f t="shared" si="52"/>
        <v>0</v>
      </c>
      <c r="V41" s="115">
        <f t="shared" si="52"/>
        <v>0</v>
      </c>
      <c r="W41" s="115">
        <f t="shared" si="52"/>
        <v>0</v>
      </c>
      <c r="X41" s="115">
        <f t="shared" si="52"/>
        <v>272923</v>
      </c>
      <c r="Y41" s="115">
        <f t="shared" si="52"/>
        <v>0</v>
      </c>
      <c r="Z41" s="115">
        <f t="shared" si="52"/>
        <v>635291</v>
      </c>
      <c r="AA41" s="115">
        <f t="shared" si="52"/>
        <v>2607584</v>
      </c>
      <c r="AB41" s="115">
        <f t="shared" si="52"/>
        <v>0</v>
      </c>
      <c r="AC41" s="115">
        <f>+SUM(AC42:AC46)</f>
        <v>848188</v>
      </c>
      <c r="AD41" s="115">
        <f>+AE41-AC41</f>
        <v>21640895</v>
      </c>
      <c r="AE41" s="72">
        <f>SUM(F41:AB41)</f>
        <v>22489083</v>
      </c>
      <c r="AF41" s="66"/>
      <c r="AG41" s="65">
        <f t="shared" si="17"/>
        <v>19881499</v>
      </c>
    </row>
    <row r="42" spans="1:33" ht="22.5" customHeight="1" x14ac:dyDescent="0.35">
      <c r="A42" s="63"/>
      <c r="B42" s="116" t="s">
        <v>20</v>
      </c>
      <c r="C42" s="99"/>
      <c r="D42" s="110" t="s">
        <v>92</v>
      </c>
      <c r="E42" s="99"/>
      <c r="F42" s="111"/>
      <c r="G42" s="111"/>
      <c r="H42" s="111"/>
      <c r="I42" s="111"/>
      <c r="J42" s="111">
        <v>1476960</v>
      </c>
      <c r="K42" s="111"/>
      <c r="L42" s="111"/>
      <c r="M42" s="111"/>
      <c r="N42" s="111"/>
      <c r="O42" s="111"/>
      <c r="P42" s="111"/>
      <c r="Q42" s="111">
        <v>96066</v>
      </c>
      <c r="R42" s="111"/>
      <c r="S42" s="111"/>
      <c r="T42" s="111"/>
      <c r="U42" s="111"/>
      <c r="V42" s="111"/>
      <c r="W42" s="111"/>
      <c r="X42" s="111">
        <v>165723</v>
      </c>
      <c r="Y42" s="111"/>
      <c r="Z42" s="111"/>
      <c r="AA42" s="111">
        <v>2211234</v>
      </c>
      <c r="AB42" s="111"/>
      <c r="AC42" s="111">
        <v>0</v>
      </c>
      <c r="AD42" s="111">
        <f t="shared" si="45"/>
        <v>3949983</v>
      </c>
      <c r="AE42" s="71">
        <f t="shared" si="15"/>
        <v>3949983</v>
      </c>
      <c r="AF42" s="66"/>
      <c r="AG42" s="65"/>
    </row>
    <row r="43" spans="1:33" ht="22.5" customHeight="1" x14ac:dyDescent="0.35">
      <c r="A43" s="63"/>
      <c r="B43" s="116" t="s">
        <v>39</v>
      </c>
      <c r="C43" s="99"/>
      <c r="D43" s="110" t="s">
        <v>93</v>
      </c>
      <c r="E43" s="99"/>
      <c r="F43" s="111"/>
      <c r="G43" s="111"/>
      <c r="H43" s="111">
        <v>848188</v>
      </c>
      <c r="I43" s="111"/>
      <c r="J43" s="111"/>
      <c r="K43" s="111"/>
      <c r="L43" s="111"/>
      <c r="M43" s="111">
        <v>7346276</v>
      </c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>
        <v>356605</v>
      </c>
      <c r="AB43" s="111"/>
      <c r="AC43" s="118">
        <f>+H43</f>
        <v>848188</v>
      </c>
      <c r="AD43" s="111">
        <f>+AE43-AC43</f>
        <v>7702881</v>
      </c>
      <c r="AE43" s="71">
        <f t="shared" si="15"/>
        <v>8551069</v>
      </c>
      <c r="AF43" s="66"/>
      <c r="AG43" s="65"/>
    </row>
    <row r="44" spans="1:33" ht="22.5" customHeight="1" x14ac:dyDescent="0.35">
      <c r="A44" s="63"/>
      <c r="B44" s="116" t="s">
        <v>31</v>
      </c>
      <c r="C44" s="99"/>
      <c r="D44" s="110" t="s">
        <v>94</v>
      </c>
      <c r="E44" s="99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>
        <v>4220853</v>
      </c>
      <c r="U44" s="111"/>
      <c r="V44" s="111"/>
      <c r="W44" s="111"/>
      <c r="X44" s="111">
        <v>107200</v>
      </c>
      <c r="Y44" s="111"/>
      <c r="Z44" s="111">
        <v>493003</v>
      </c>
      <c r="AA44" s="111">
        <v>39745</v>
      </c>
      <c r="AB44" s="111"/>
      <c r="AC44" s="111">
        <v>0</v>
      </c>
      <c r="AD44" s="111">
        <f t="shared" si="45"/>
        <v>4860801</v>
      </c>
      <c r="AE44" s="71">
        <f t="shared" ref="AE44:AE69" si="53">SUM(F44:AB44)</f>
        <v>4860801</v>
      </c>
      <c r="AF44" s="66"/>
      <c r="AG44" s="65"/>
    </row>
    <row r="45" spans="1:33" ht="40.5" customHeight="1" x14ac:dyDescent="0.35">
      <c r="A45" s="63"/>
      <c r="B45" s="116" t="s">
        <v>23</v>
      </c>
      <c r="C45" s="99"/>
      <c r="D45" s="110" t="s">
        <v>121</v>
      </c>
      <c r="E45" s="99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>
        <v>100032</v>
      </c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>
        <v>0</v>
      </c>
      <c r="AD45" s="111">
        <f t="shared" ref="AD45" si="54">+AE45-AC45</f>
        <v>100032</v>
      </c>
      <c r="AE45" s="71">
        <f t="shared" si="53"/>
        <v>100032</v>
      </c>
      <c r="AF45" s="66"/>
      <c r="AG45" s="65"/>
    </row>
    <row r="46" spans="1:33" ht="22.5" customHeight="1" x14ac:dyDescent="0.35">
      <c r="A46" s="63"/>
      <c r="B46" s="116" t="s">
        <v>25</v>
      </c>
      <c r="C46" s="99"/>
      <c r="D46" s="110" t="s">
        <v>141</v>
      </c>
      <c r="E46" s="99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>
        <v>4884910</v>
      </c>
      <c r="U46" s="111"/>
      <c r="V46" s="111"/>
      <c r="W46" s="111"/>
      <c r="X46" s="111"/>
      <c r="Y46" s="111"/>
      <c r="Z46" s="111">
        <v>142288</v>
      </c>
      <c r="AA46" s="111"/>
      <c r="AB46" s="111"/>
      <c r="AC46" s="111">
        <v>0</v>
      </c>
      <c r="AD46" s="111">
        <f t="shared" ref="AD46" si="55">+AE46-AC46</f>
        <v>5027198</v>
      </c>
      <c r="AE46" s="71">
        <f t="shared" ref="AE46" si="56">SUM(F46:AB46)</f>
        <v>5027198</v>
      </c>
      <c r="AF46" s="66"/>
      <c r="AG46" s="65"/>
    </row>
    <row r="47" spans="1:33" ht="22.5" customHeight="1" x14ac:dyDescent="0.35">
      <c r="A47" s="63"/>
      <c r="B47" s="109" t="s">
        <v>13</v>
      </c>
      <c r="C47" s="99"/>
      <c r="D47" s="110" t="s">
        <v>30</v>
      </c>
      <c r="E47" s="99"/>
      <c r="F47" s="111">
        <v>29731</v>
      </c>
      <c r="G47" s="111">
        <v>222814</v>
      </c>
      <c r="H47" s="111">
        <v>167251</v>
      </c>
      <c r="I47" s="111"/>
      <c r="J47" s="111">
        <v>620399</v>
      </c>
      <c r="K47" s="111">
        <v>20</v>
      </c>
      <c r="L47" s="111">
        <v>20</v>
      </c>
      <c r="M47" s="111">
        <v>131099</v>
      </c>
      <c r="N47" s="111">
        <v>20</v>
      </c>
      <c r="O47" s="111">
        <v>70122</v>
      </c>
      <c r="P47" s="111">
        <v>20</v>
      </c>
      <c r="Q47" s="111">
        <v>60806</v>
      </c>
      <c r="R47" s="111">
        <v>20</v>
      </c>
      <c r="S47" s="111">
        <v>129945</v>
      </c>
      <c r="T47" s="111">
        <v>60197</v>
      </c>
      <c r="U47" s="111">
        <v>70111</v>
      </c>
      <c r="V47" s="111"/>
      <c r="W47" s="111">
        <v>20</v>
      </c>
      <c r="X47" s="111">
        <v>169153</v>
      </c>
      <c r="Y47" s="111"/>
      <c r="Z47" s="111">
        <v>20</v>
      </c>
      <c r="AA47" s="111">
        <v>63937</v>
      </c>
      <c r="AB47" s="111">
        <v>80261</v>
      </c>
      <c r="AC47" s="111">
        <v>0</v>
      </c>
      <c r="AD47" s="111">
        <f t="shared" si="45"/>
        <v>1875966</v>
      </c>
      <c r="AE47" s="71">
        <f t="shared" si="53"/>
        <v>1875966</v>
      </c>
      <c r="AF47" s="66"/>
      <c r="AG47" s="65">
        <f t="shared" si="17"/>
        <v>1731768</v>
      </c>
    </row>
    <row r="48" spans="1:33" ht="22.5" customHeight="1" x14ac:dyDescent="0.35">
      <c r="A48" s="63"/>
      <c r="B48" s="109" t="s">
        <v>63</v>
      </c>
      <c r="C48" s="99"/>
      <c r="D48" s="110" t="s">
        <v>55</v>
      </c>
      <c r="E48" s="99"/>
      <c r="F48" s="111"/>
      <c r="G48" s="111">
        <v>138119</v>
      </c>
      <c r="H48" s="111">
        <v>0</v>
      </c>
      <c r="I48" s="111"/>
      <c r="J48" s="111">
        <v>0</v>
      </c>
      <c r="K48" s="111"/>
      <c r="L48" s="111"/>
      <c r="M48" s="111"/>
      <c r="N48" s="111"/>
      <c r="O48" s="111"/>
      <c r="P48" s="111"/>
      <c r="Q48" s="111"/>
      <c r="R48" s="111"/>
      <c r="S48" s="111"/>
      <c r="T48" s="111">
        <v>0</v>
      </c>
      <c r="U48" s="111"/>
      <c r="V48" s="111"/>
      <c r="W48" s="111">
        <v>0</v>
      </c>
      <c r="X48" s="111"/>
      <c r="Y48" s="111"/>
      <c r="Z48" s="111"/>
      <c r="AA48" s="111"/>
      <c r="AB48" s="111"/>
      <c r="AC48" s="111">
        <v>0</v>
      </c>
      <c r="AD48" s="111">
        <f t="shared" si="45"/>
        <v>138119</v>
      </c>
      <c r="AE48" s="71">
        <f t="shared" si="53"/>
        <v>138119</v>
      </c>
      <c r="AF48" s="66"/>
      <c r="AG48" s="65">
        <f t="shared" si="17"/>
        <v>138119</v>
      </c>
    </row>
    <row r="49" spans="1:33" ht="22.5" customHeight="1" x14ac:dyDescent="0.35">
      <c r="A49" s="63"/>
      <c r="B49" s="109" t="s">
        <v>64</v>
      </c>
      <c r="C49" s="99"/>
      <c r="D49" s="119" t="s">
        <v>56</v>
      </c>
      <c r="E49" s="99"/>
      <c r="F49" s="111">
        <f>SUM(F50:F57)</f>
        <v>4064307</v>
      </c>
      <c r="G49" s="111">
        <f t="shared" ref="G49:M49" si="57">SUM(G50:G57)</f>
        <v>527858</v>
      </c>
      <c r="H49" s="111">
        <f t="shared" si="57"/>
        <v>1172171</v>
      </c>
      <c r="I49" s="111">
        <f t="shared" ref="I49" si="58">SUM(I50:I57)</f>
        <v>0</v>
      </c>
      <c r="J49" s="111">
        <f t="shared" si="57"/>
        <v>4559840</v>
      </c>
      <c r="K49" s="111">
        <f t="shared" ref="K49:L49" si="59">SUM(K50:K57)</f>
        <v>3373909</v>
      </c>
      <c r="L49" s="111">
        <f t="shared" si="59"/>
        <v>23245003</v>
      </c>
      <c r="M49" s="111">
        <f t="shared" si="57"/>
        <v>2503895</v>
      </c>
      <c r="N49" s="111">
        <f t="shared" ref="N49" si="60">SUM(N50:N57)</f>
        <v>577964</v>
      </c>
      <c r="O49" s="111">
        <f>SUM(O50:O57)</f>
        <v>878719</v>
      </c>
      <c r="P49" s="111">
        <f>SUM(P50:P57)</f>
        <v>1014039</v>
      </c>
      <c r="Q49" s="111">
        <f>SUM(Q50:Q57)</f>
        <v>420043</v>
      </c>
      <c r="R49" s="111">
        <f>SUM(R50:R57)</f>
        <v>44796</v>
      </c>
      <c r="S49" s="111">
        <f t="shared" ref="S49:AB49" si="61">SUM(S50:S57)</f>
        <v>426260</v>
      </c>
      <c r="T49" s="111">
        <f t="shared" si="61"/>
        <v>1284794</v>
      </c>
      <c r="U49" s="111">
        <f>SUM(U50:U57)</f>
        <v>240401</v>
      </c>
      <c r="V49" s="111">
        <f t="shared" ref="V49" si="62">SUM(V50:V57)</f>
        <v>6909</v>
      </c>
      <c r="W49" s="111">
        <f t="shared" si="61"/>
        <v>994216</v>
      </c>
      <c r="X49" s="111">
        <f t="shared" si="61"/>
        <v>1695327</v>
      </c>
      <c r="Y49" s="111">
        <f t="shared" ref="Y49:Z49" si="63">SUM(Y50:Y57)</f>
        <v>1623234.0000000002</v>
      </c>
      <c r="Z49" s="111">
        <f t="shared" si="63"/>
        <v>16432</v>
      </c>
      <c r="AA49" s="111">
        <f t="shared" si="61"/>
        <v>321251</v>
      </c>
      <c r="AB49" s="111">
        <f t="shared" si="61"/>
        <v>383196</v>
      </c>
      <c r="AC49" s="111">
        <v>0</v>
      </c>
      <c r="AD49" s="111">
        <f t="shared" si="45"/>
        <v>49374564</v>
      </c>
      <c r="AE49" s="71">
        <f t="shared" si="53"/>
        <v>49374564</v>
      </c>
      <c r="AF49" s="66"/>
      <c r="AG49" s="65">
        <f t="shared" si="17"/>
        <v>48670117</v>
      </c>
    </row>
    <row r="50" spans="1:33" ht="22.5" customHeight="1" x14ac:dyDescent="0.35">
      <c r="A50" s="63"/>
      <c r="B50" s="120" t="s">
        <v>20</v>
      </c>
      <c r="C50" s="121"/>
      <c r="D50" s="122" t="s">
        <v>38</v>
      </c>
      <c r="E50" s="99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23">
        <v>0</v>
      </c>
      <c r="AD50" s="123">
        <f t="shared" si="45"/>
        <v>0</v>
      </c>
      <c r="AE50" s="73">
        <f t="shared" si="53"/>
        <v>0</v>
      </c>
      <c r="AF50" s="66"/>
      <c r="AG50" s="65">
        <f t="shared" si="17"/>
        <v>0</v>
      </c>
    </row>
    <row r="51" spans="1:33" ht="22.5" customHeight="1" x14ac:dyDescent="0.35">
      <c r="A51" s="63"/>
      <c r="B51" s="116" t="s">
        <v>39</v>
      </c>
      <c r="C51" s="99"/>
      <c r="D51" s="110" t="s">
        <v>85</v>
      </c>
      <c r="E51" s="99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>
        <v>0</v>
      </c>
      <c r="AD51" s="111">
        <f t="shared" si="45"/>
        <v>0</v>
      </c>
      <c r="AE51" s="71">
        <f t="shared" si="53"/>
        <v>0</v>
      </c>
      <c r="AF51" s="66"/>
      <c r="AG51" s="65">
        <f t="shared" si="17"/>
        <v>0</v>
      </c>
    </row>
    <row r="52" spans="1:33" ht="22.5" customHeight="1" x14ac:dyDescent="0.35">
      <c r="A52" s="63"/>
      <c r="B52" s="116" t="s">
        <v>31</v>
      </c>
      <c r="C52" s="99"/>
      <c r="D52" s="110" t="s">
        <v>33</v>
      </c>
      <c r="E52" s="99"/>
      <c r="F52" s="111">
        <v>117225</v>
      </c>
      <c r="G52" s="111">
        <v>143202</v>
      </c>
      <c r="H52" s="111">
        <v>144421</v>
      </c>
      <c r="I52" s="111"/>
      <c r="J52" s="111">
        <v>141608</v>
      </c>
      <c r="K52" s="111">
        <v>1104520</v>
      </c>
      <c r="L52" s="111">
        <v>10351723</v>
      </c>
      <c r="M52" s="111">
        <v>167157</v>
      </c>
      <c r="N52" s="111">
        <v>577964</v>
      </c>
      <c r="O52" s="111">
        <v>109410</v>
      </c>
      <c r="P52" s="111">
        <v>272988</v>
      </c>
      <c r="Q52" s="111"/>
      <c r="R52" s="111"/>
      <c r="S52" s="111">
        <v>142617</v>
      </c>
      <c r="T52" s="111">
        <v>104617</v>
      </c>
      <c r="U52" s="111"/>
      <c r="V52" s="111"/>
      <c r="W52" s="111">
        <v>26050</v>
      </c>
      <c r="X52" s="111">
        <v>24070</v>
      </c>
      <c r="Y52" s="111"/>
      <c r="Z52" s="111"/>
      <c r="AA52" s="111">
        <v>62520</v>
      </c>
      <c r="AB52" s="111">
        <v>24070</v>
      </c>
      <c r="AC52" s="111">
        <v>0</v>
      </c>
      <c r="AD52" s="111">
        <f t="shared" si="45"/>
        <v>13514162</v>
      </c>
      <c r="AE52" s="71">
        <f t="shared" si="53"/>
        <v>13514162</v>
      </c>
      <c r="AF52" s="66"/>
      <c r="AG52" s="65">
        <f t="shared" si="17"/>
        <v>13427572</v>
      </c>
    </row>
    <row r="53" spans="1:33" ht="22.5" customHeight="1" x14ac:dyDescent="0.35">
      <c r="A53" s="63"/>
      <c r="B53" s="116" t="s">
        <v>32</v>
      </c>
      <c r="C53" s="99"/>
      <c r="D53" s="110" t="s">
        <v>34</v>
      </c>
      <c r="E53" s="99"/>
      <c r="F53" s="111"/>
      <c r="G53" s="111"/>
      <c r="H53" s="111"/>
      <c r="I53" s="111"/>
      <c r="J53" s="111">
        <v>134000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>
        <v>6500</v>
      </c>
      <c r="Y53" s="111"/>
      <c r="Z53" s="111"/>
      <c r="AA53" s="111"/>
      <c r="AB53" s="111">
        <v>0</v>
      </c>
      <c r="AC53" s="111">
        <v>0</v>
      </c>
      <c r="AD53" s="111">
        <f t="shared" si="45"/>
        <v>140500</v>
      </c>
      <c r="AE53" s="71">
        <f t="shared" si="53"/>
        <v>140500</v>
      </c>
      <c r="AF53" s="66"/>
      <c r="AG53" s="65">
        <f t="shared" si="17"/>
        <v>140500</v>
      </c>
    </row>
    <row r="54" spans="1:33" ht="22.5" customHeight="1" x14ac:dyDescent="0.35">
      <c r="A54" s="63"/>
      <c r="B54" s="116" t="s">
        <v>37</v>
      </c>
      <c r="C54" s="99"/>
      <c r="D54" s="110" t="s">
        <v>47</v>
      </c>
      <c r="E54" s="99"/>
      <c r="F54" s="111">
        <v>320903</v>
      </c>
      <c r="G54" s="111">
        <v>39838</v>
      </c>
      <c r="H54" s="111">
        <v>245758</v>
      </c>
      <c r="I54" s="111"/>
      <c r="J54" s="111">
        <v>3121520</v>
      </c>
      <c r="K54" s="111">
        <v>1496706</v>
      </c>
      <c r="L54" s="111">
        <v>12893280</v>
      </c>
      <c r="M54" s="111">
        <v>249905</v>
      </c>
      <c r="N54" s="111"/>
      <c r="O54" s="111">
        <v>457296.00000000006</v>
      </c>
      <c r="P54" s="111">
        <v>711608</v>
      </c>
      <c r="Q54" s="111">
        <v>27327</v>
      </c>
      <c r="R54" s="111">
        <v>6669</v>
      </c>
      <c r="S54" s="111">
        <v>6658</v>
      </c>
      <c r="T54" s="111">
        <v>574656</v>
      </c>
      <c r="U54" s="111">
        <v>28322</v>
      </c>
      <c r="V54" s="111"/>
      <c r="W54" s="111">
        <v>14781</v>
      </c>
      <c r="X54" s="111">
        <v>142598</v>
      </c>
      <c r="Y54" s="111">
        <v>1623234.0000000002</v>
      </c>
      <c r="Z54" s="111">
        <v>16432</v>
      </c>
      <c r="AA54" s="111">
        <v>152453</v>
      </c>
      <c r="AB54" s="111">
        <v>36314</v>
      </c>
      <c r="AC54" s="111">
        <v>0</v>
      </c>
      <c r="AD54" s="111">
        <f t="shared" si="45"/>
        <v>22166258</v>
      </c>
      <c r="AE54" s="71">
        <f t="shared" si="53"/>
        <v>22166258</v>
      </c>
      <c r="AF54" s="66"/>
      <c r="AG54" s="65">
        <f t="shared" si="17"/>
        <v>21977491</v>
      </c>
    </row>
    <row r="55" spans="1:33" ht="22.5" customHeight="1" x14ac:dyDescent="0.35">
      <c r="A55" s="63"/>
      <c r="B55" s="116" t="s">
        <v>21</v>
      </c>
      <c r="C55" s="99"/>
      <c r="D55" s="110" t="s">
        <v>36</v>
      </c>
      <c r="E55" s="99"/>
      <c r="F55" s="111">
        <v>909319</v>
      </c>
      <c r="G55" s="111">
        <v>136983</v>
      </c>
      <c r="H55" s="111">
        <v>273144</v>
      </c>
      <c r="I55" s="111"/>
      <c r="J55" s="111">
        <v>858686</v>
      </c>
      <c r="K55" s="111"/>
      <c r="L55" s="111"/>
      <c r="M55" s="111">
        <v>88089</v>
      </c>
      <c r="N55" s="111"/>
      <c r="O55" s="111">
        <v>123659</v>
      </c>
      <c r="P55" s="111"/>
      <c r="Q55" s="111">
        <v>256418</v>
      </c>
      <c r="R55" s="111">
        <v>28641</v>
      </c>
      <c r="S55" s="111">
        <v>58688</v>
      </c>
      <c r="T55" s="111">
        <v>155549</v>
      </c>
      <c r="U55" s="111">
        <v>57111</v>
      </c>
      <c r="V55" s="111">
        <v>6909</v>
      </c>
      <c r="W55" s="111">
        <v>247088</v>
      </c>
      <c r="X55" s="111">
        <v>468538</v>
      </c>
      <c r="Y55" s="111"/>
      <c r="Z55" s="111"/>
      <c r="AA55" s="111">
        <v>52761</v>
      </c>
      <c r="AB55" s="111">
        <v>254322</v>
      </c>
      <c r="AC55" s="111">
        <v>0</v>
      </c>
      <c r="AD55" s="111">
        <f t="shared" si="45"/>
        <v>3975905</v>
      </c>
      <c r="AE55" s="71">
        <f t="shared" si="53"/>
        <v>3975905</v>
      </c>
      <c r="AF55" s="66"/>
      <c r="AG55" s="65">
        <f t="shared" si="17"/>
        <v>3668822</v>
      </c>
    </row>
    <row r="56" spans="1:33" ht="22.5" customHeight="1" x14ac:dyDescent="0.35">
      <c r="A56" s="63"/>
      <c r="B56" s="116" t="s">
        <v>23</v>
      </c>
      <c r="C56" s="99"/>
      <c r="D56" s="110" t="s">
        <v>35</v>
      </c>
      <c r="E56" s="99"/>
      <c r="F56" s="111">
        <v>2716860</v>
      </c>
      <c r="G56" s="111">
        <v>207835</v>
      </c>
      <c r="H56" s="111">
        <v>446328</v>
      </c>
      <c r="I56" s="111"/>
      <c r="J56" s="111">
        <v>304026</v>
      </c>
      <c r="K56" s="111">
        <v>772683</v>
      </c>
      <c r="L56" s="111"/>
      <c r="M56" s="111">
        <v>245787</v>
      </c>
      <c r="N56" s="111"/>
      <c r="O56" s="111">
        <v>150842</v>
      </c>
      <c r="P56" s="111"/>
      <c r="Q56" s="111">
        <v>136298</v>
      </c>
      <c r="R56" s="111">
        <v>9486</v>
      </c>
      <c r="S56" s="111">
        <v>218297</v>
      </c>
      <c r="T56" s="111">
        <v>387452</v>
      </c>
      <c r="U56" s="111">
        <v>151011</v>
      </c>
      <c r="V56" s="111"/>
      <c r="W56" s="111">
        <v>706297</v>
      </c>
      <c r="X56" s="111">
        <v>916325</v>
      </c>
      <c r="Y56" s="111"/>
      <c r="Z56" s="111"/>
      <c r="AA56" s="111">
        <v>53517</v>
      </c>
      <c r="AB56" s="111">
        <v>68490</v>
      </c>
      <c r="AC56" s="111">
        <v>0</v>
      </c>
      <c r="AD56" s="111">
        <f t="shared" si="45"/>
        <v>7491534</v>
      </c>
      <c r="AE56" s="71">
        <f t="shared" si="53"/>
        <v>7491534</v>
      </c>
      <c r="AF56" s="66"/>
      <c r="AG56" s="65">
        <f t="shared" si="17"/>
        <v>7369527</v>
      </c>
    </row>
    <row r="57" spans="1:33" ht="22.5" customHeight="1" x14ac:dyDescent="0.35">
      <c r="A57" s="63"/>
      <c r="B57" s="116" t="s">
        <v>83</v>
      </c>
      <c r="C57" s="99"/>
      <c r="D57" s="110" t="s">
        <v>84</v>
      </c>
      <c r="E57" s="99"/>
      <c r="F57" s="111"/>
      <c r="G57" s="111"/>
      <c r="H57" s="111">
        <v>62520</v>
      </c>
      <c r="I57" s="111"/>
      <c r="J57" s="111"/>
      <c r="K57" s="111"/>
      <c r="L57" s="111"/>
      <c r="M57" s="111">
        <v>1752957</v>
      </c>
      <c r="N57" s="111"/>
      <c r="O57" s="111">
        <v>37512</v>
      </c>
      <c r="P57" s="111">
        <v>29443</v>
      </c>
      <c r="Q57" s="111"/>
      <c r="R57" s="111"/>
      <c r="S57" s="111"/>
      <c r="T57" s="111">
        <v>62520</v>
      </c>
      <c r="U57" s="111">
        <v>3957</v>
      </c>
      <c r="V57" s="111"/>
      <c r="W57" s="111"/>
      <c r="X57" s="111">
        <v>137296</v>
      </c>
      <c r="Y57" s="111"/>
      <c r="Z57" s="111"/>
      <c r="AA57" s="111"/>
      <c r="AB57" s="111"/>
      <c r="AC57" s="111">
        <v>0</v>
      </c>
      <c r="AD57" s="111">
        <f t="shared" si="45"/>
        <v>2086205</v>
      </c>
      <c r="AE57" s="71">
        <f t="shared" si="53"/>
        <v>2086205</v>
      </c>
      <c r="AF57" s="66"/>
      <c r="AG57" s="65"/>
    </row>
    <row r="58" spans="1:33" ht="22.5" customHeight="1" x14ac:dyDescent="0.35">
      <c r="A58" s="63"/>
      <c r="B58" s="112">
        <v>30</v>
      </c>
      <c r="C58" s="113"/>
      <c r="D58" s="114" t="s">
        <v>87</v>
      </c>
      <c r="E58" s="99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1">
        <v>0</v>
      </c>
      <c r="AD58" s="111">
        <f t="shared" si="45"/>
        <v>0</v>
      </c>
      <c r="AE58" s="71">
        <f t="shared" si="53"/>
        <v>0</v>
      </c>
      <c r="AF58" s="66"/>
      <c r="AG58" s="65">
        <f t="shared" si="17"/>
        <v>0</v>
      </c>
    </row>
    <row r="59" spans="1:33" ht="22.5" customHeight="1" x14ac:dyDescent="0.35">
      <c r="A59" s="63"/>
      <c r="B59" s="112" t="s">
        <v>65</v>
      </c>
      <c r="C59" s="113"/>
      <c r="D59" s="114" t="s">
        <v>15</v>
      </c>
      <c r="E59" s="99"/>
      <c r="F59" s="115">
        <f>SUM(F60,F61,F62)</f>
        <v>0</v>
      </c>
      <c r="G59" s="115">
        <f t="shared" ref="G59:T59" si="64">SUM(G60,G61,G62)</f>
        <v>77456003</v>
      </c>
      <c r="H59" s="115">
        <f t="shared" si="64"/>
        <v>284126983</v>
      </c>
      <c r="I59" s="115">
        <f t="shared" ref="I59" si="65">SUM(I60,I61,I62)</f>
        <v>0</v>
      </c>
      <c r="J59" s="115">
        <f t="shared" si="64"/>
        <v>1968056577</v>
      </c>
      <c r="K59" s="115">
        <f t="shared" ref="K59:L59" si="66">SUM(K60,K61,K62)</f>
        <v>0</v>
      </c>
      <c r="L59" s="115">
        <f t="shared" si="66"/>
        <v>107469695</v>
      </c>
      <c r="M59" s="115">
        <f t="shared" si="64"/>
        <v>151478816</v>
      </c>
      <c r="N59" s="115">
        <f t="shared" ref="N59" si="67">SUM(N60,N61,N62)</f>
        <v>0</v>
      </c>
      <c r="O59" s="115">
        <f t="shared" si="64"/>
        <v>141825431</v>
      </c>
      <c r="P59" s="115">
        <f t="shared" ref="P59" si="68">SUM(P60,P61,P62)</f>
        <v>1949552</v>
      </c>
      <c r="Q59" s="115">
        <f>SUM(Q60,Q61,Q62)</f>
        <v>0</v>
      </c>
      <c r="R59" s="115">
        <f>SUM(R60,R61,R62)</f>
        <v>0</v>
      </c>
      <c r="S59" s="115">
        <f t="shared" si="64"/>
        <v>1272013</v>
      </c>
      <c r="T59" s="115">
        <f t="shared" si="64"/>
        <v>273184204</v>
      </c>
      <c r="U59" s="115">
        <f>SUM(U60,U61,U62)</f>
        <v>0</v>
      </c>
      <c r="V59" s="115">
        <f t="shared" ref="V59" si="69">SUM(V60,V61,V62)</f>
        <v>0</v>
      </c>
      <c r="W59" s="115">
        <f>SUM(W60,W61,W62)</f>
        <v>602977299</v>
      </c>
      <c r="X59" s="115">
        <f t="shared" ref="X59:AB59" si="70">SUM(X60,X61,X62)</f>
        <v>18330983</v>
      </c>
      <c r="Y59" s="115">
        <f t="shared" ref="Y59:Z59" si="71">SUM(Y60,Y61,Y62)</f>
        <v>0</v>
      </c>
      <c r="Z59" s="115">
        <f t="shared" si="71"/>
        <v>2921638</v>
      </c>
      <c r="AA59" s="115">
        <f t="shared" si="70"/>
        <v>178841</v>
      </c>
      <c r="AB59" s="115">
        <f t="shared" si="70"/>
        <v>237234</v>
      </c>
      <c r="AC59" s="124">
        <v>0</v>
      </c>
      <c r="AD59" s="124">
        <f t="shared" si="45"/>
        <v>3631465269</v>
      </c>
      <c r="AE59" s="74">
        <f t="shared" si="53"/>
        <v>3631465269</v>
      </c>
      <c r="AF59" s="66"/>
      <c r="AG59" s="65">
        <f t="shared" si="17"/>
        <v>3631049194</v>
      </c>
    </row>
    <row r="60" spans="1:33" ht="22.5" customHeight="1" x14ac:dyDescent="0.35">
      <c r="A60" s="63"/>
      <c r="B60" s="116" t="s">
        <v>20</v>
      </c>
      <c r="C60" s="99"/>
      <c r="D60" s="110" t="s">
        <v>42</v>
      </c>
      <c r="E60" s="99"/>
      <c r="F60" s="111"/>
      <c r="G60" s="111">
        <v>858184</v>
      </c>
      <c r="H60" s="111">
        <v>2459874</v>
      </c>
      <c r="I60" s="111"/>
      <c r="J60" s="111">
        <v>6877889</v>
      </c>
      <c r="K60" s="111"/>
      <c r="L60" s="111"/>
      <c r="M60" s="111">
        <v>2683438</v>
      </c>
      <c r="N60" s="111"/>
      <c r="O60" s="111">
        <v>634753</v>
      </c>
      <c r="P60" s="111"/>
      <c r="Q60" s="111"/>
      <c r="R60" s="111"/>
      <c r="S60" s="111">
        <v>1272013</v>
      </c>
      <c r="T60" s="111">
        <v>4201202</v>
      </c>
      <c r="U60" s="111"/>
      <c r="V60" s="111"/>
      <c r="W60" s="111"/>
      <c r="X60" s="111">
        <v>3046364</v>
      </c>
      <c r="Y60" s="111"/>
      <c r="Z60" s="111">
        <v>2921638</v>
      </c>
      <c r="AA60" s="111"/>
      <c r="AB60" s="111"/>
      <c r="AC60" s="111">
        <v>0</v>
      </c>
      <c r="AD60" s="111">
        <f t="shared" si="45"/>
        <v>24955355</v>
      </c>
      <c r="AE60" s="71">
        <f t="shared" si="53"/>
        <v>24955355</v>
      </c>
      <c r="AF60" s="66"/>
      <c r="AG60" s="65">
        <f t="shared" si="17"/>
        <v>24955355</v>
      </c>
    </row>
    <row r="61" spans="1:33" ht="22.5" customHeight="1" x14ac:dyDescent="0.35">
      <c r="A61" s="63"/>
      <c r="B61" s="116" t="s">
        <v>39</v>
      </c>
      <c r="C61" s="99"/>
      <c r="D61" s="110" t="s">
        <v>43</v>
      </c>
      <c r="E61" s="99"/>
      <c r="F61" s="111"/>
      <c r="G61" s="111">
        <v>76597819</v>
      </c>
      <c r="H61" s="111">
        <v>281667109</v>
      </c>
      <c r="I61" s="111"/>
      <c r="J61" s="111">
        <v>1961178688</v>
      </c>
      <c r="K61" s="111"/>
      <c r="L61" s="111">
        <v>107469695</v>
      </c>
      <c r="M61" s="111">
        <v>148795378</v>
      </c>
      <c r="N61" s="111"/>
      <c r="O61" s="111">
        <v>141190678</v>
      </c>
      <c r="P61" s="111">
        <v>1949552</v>
      </c>
      <c r="Q61" s="111"/>
      <c r="R61" s="111"/>
      <c r="S61" s="111"/>
      <c r="T61" s="111">
        <v>268983002</v>
      </c>
      <c r="U61" s="111"/>
      <c r="V61" s="111"/>
      <c r="W61" s="111">
        <v>602977299</v>
      </c>
      <c r="X61" s="111">
        <v>15284619</v>
      </c>
      <c r="Y61" s="111"/>
      <c r="Z61" s="111"/>
      <c r="AA61" s="111">
        <v>178841</v>
      </c>
      <c r="AB61" s="111">
        <v>237234</v>
      </c>
      <c r="AC61" s="111">
        <v>0</v>
      </c>
      <c r="AD61" s="111">
        <f t="shared" si="45"/>
        <v>3606509914</v>
      </c>
      <c r="AE61" s="71">
        <f t="shared" si="53"/>
        <v>3606509914</v>
      </c>
      <c r="AF61" s="66"/>
      <c r="AG61" s="65">
        <f t="shared" si="17"/>
        <v>3606093839</v>
      </c>
    </row>
    <row r="62" spans="1:33" ht="22.5" customHeight="1" x14ac:dyDescent="0.35">
      <c r="A62" s="63"/>
      <c r="B62" s="116" t="s">
        <v>31</v>
      </c>
      <c r="C62" s="99"/>
      <c r="D62" s="110" t="s">
        <v>88</v>
      </c>
      <c r="E62" s="99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  <c r="AB62" s="111"/>
      <c r="AC62" s="111">
        <v>0</v>
      </c>
      <c r="AD62" s="111">
        <f t="shared" si="45"/>
        <v>0</v>
      </c>
      <c r="AE62" s="71">
        <f t="shared" si="53"/>
        <v>0</v>
      </c>
      <c r="AF62" s="66"/>
      <c r="AG62" s="65">
        <f t="shared" si="17"/>
        <v>0</v>
      </c>
    </row>
    <row r="63" spans="1:33" ht="22.5" customHeight="1" x14ac:dyDescent="0.35">
      <c r="A63" s="63"/>
      <c r="B63" s="109" t="s">
        <v>16</v>
      </c>
      <c r="C63" s="99"/>
      <c r="D63" s="110" t="s">
        <v>40</v>
      </c>
      <c r="E63" s="99"/>
      <c r="F63" s="111"/>
      <c r="G63" s="111">
        <v>10</v>
      </c>
      <c r="H63" s="111">
        <v>10</v>
      </c>
      <c r="I63" s="111"/>
      <c r="J63" s="111">
        <v>10</v>
      </c>
      <c r="K63" s="111"/>
      <c r="L63" s="111"/>
      <c r="M63" s="111">
        <v>10</v>
      </c>
      <c r="N63" s="111"/>
      <c r="O63" s="111">
        <v>10</v>
      </c>
      <c r="P63" s="111"/>
      <c r="Q63" s="111"/>
      <c r="R63" s="111"/>
      <c r="S63" s="111"/>
      <c r="T63" s="111">
        <v>10</v>
      </c>
      <c r="U63" s="111"/>
      <c r="V63" s="111"/>
      <c r="W63" s="111"/>
      <c r="X63" s="111">
        <v>10</v>
      </c>
      <c r="Y63" s="111"/>
      <c r="Z63" s="111"/>
      <c r="AA63" s="111"/>
      <c r="AB63" s="111"/>
      <c r="AC63" s="111">
        <v>0</v>
      </c>
      <c r="AD63" s="111">
        <f t="shared" si="45"/>
        <v>70</v>
      </c>
      <c r="AE63" s="71">
        <f t="shared" si="53"/>
        <v>70</v>
      </c>
      <c r="AF63" s="66"/>
      <c r="AG63" s="65">
        <f t="shared" si="17"/>
        <v>70</v>
      </c>
    </row>
    <row r="64" spans="1:33" ht="22.5" customHeight="1" x14ac:dyDescent="0.35">
      <c r="A64" s="63"/>
      <c r="B64" s="112" t="s">
        <v>17</v>
      </c>
      <c r="C64" s="113"/>
      <c r="D64" s="125" t="s">
        <v>18</v>
      </c>
      <c r="E64" s="113"/>
      <c r="F64" s="115">
        <f>+SUM(F65:F67)</f>
        <v>0</v>
      </c>
      <c r="G64" s="115">
        <f t="shared" ref="G64:AC64" si="72">+SUM(G65:G67)</f>
        <v>0</v>
      </c>
      <c r="H64" s="115">
        <f t="shared" si="72"/>
        <v>0</v>
      </c>
      <c r="I64" s="115">
        <f t="shared" ref="I64" si="73">+SUM(I65:I67)</f>
        <v>0</v>
      </c>
      <c r="J64" s="115">
        <f t="shared" si="72"/>
        <v>0</v>
      </c>
      <c r="K64" s="115">
        <f t="shared" ref="K64:L64" si="74">+SUM(K65:K67)</f>
        <v>0</v>
      </c>
      <c r="L64" s="115">
        <f t="shared" si="74"/>
        <v>0</v>
      </c>
      <c r="M64" s="115">
        <f t="shared" si="72"/>
        <v>0</v>
      </c>
      <c r="N64" s="115">
        <f t="shared" ref="N64" si="75">+SUM(N65:N67)</f>
        <v>0</v>
      </c>
      <c r="O64" s="115">
        <f t="shared" si="72"/>
        <v>0</v>
      </c>
      <c r="P64" s="115">
        <f t="shared" ref="P64" si="76">+SUM(P65:P67)</f>
        <v>0</v>
      </c>
      <c r="Q64" s="115">
        <f>+SUM(Q65:Q67)</f>
        <v>30650213</v>
      </c>
      <c r="R64" s="115">
        <f>+SUM(R65:R67)</f>
        <v>0</v>
      </c>
      <c r="S64" s="115">
        <f t="shared" si="72"/>
        <v>0</v>
      </c>
      <c r="T64" s="115">
        <f t="shared" si="72"/>
        <v>0</v>
      </c>
      <c r="U64" s="115">
        <f>+SUM(U65:U67)</f>
        <v>0</v>
      </c>
      <c r="V64" s="115">
        <f t="shared" si="72"/>
        <v>394439959</v>
      </c>
      <c r="W64" s="115">
        <f t="shared" si="72"/>
        <v>672179444</v>
      </c>
      <c r="X64" s="115">
        <f t="shared" si="72"/>
        <v>0</v>
      </c>
      <c r="Y64" s="115">
        <f t="shared" ref="Y64:Z64" si="77">+SUM(Y65:Y67)</f>
        <v>0</v>
      </c>
      <c r="Z64" s="115">
        <f t="shared" si="77"/>
        <v>0</v>
      </c>
      <c r="AA64" s="115">
        <f t="shared" si="72"/>
        <v>0</v>
      </c>
      <c r="AB64" s="115">
        <f t="shared" si="72"/>
        <v>0</v>
      </c>
      <c r="AC64" s="115">
        <f t="shared" si="72"/>
        <v>365776091</v>
      </c>
      <c r="AD64" s="115">
        <f t="shared" si="45"/>
        <v>731493525</v>
      </c>
      <c r="AE64" s="72">
        <f t="shared" si="53"/>
        <v>1097269616</v>
      </c>
      <c r="AF64" s="66"/>
      <c r="AG64" s="65">
        <f t="shared" si="17"/>
        <v>1097269616</v>
      </c>
    </row>
    <row r="65" spans="1:33" ht="24" customHeight="1" x14ac:dyDescent="0.35">
      <c r="A65" s="63"/>
      <c r="B65" s="116" t="s">
        <v>20</v>
      </c>
      <c r="C65" s="99"/>
      <c r="D65" s="110" t="s">
        <v>92</v>
      </c>
      <c r="E65" s="99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>
        <v>672179444</v>
      </c>
      <c r="X65" s="111"/>
      <c r="Y65" s="111"/>
      <c r="Z65" s="111"/>
      <c r="AA65" s="111"/>
      <c r="AB65" s="111"/>
      <c r="AC65" s="111">
        <v>0</v>
      </c>
      <c r="AD65" s="111">
        <f t="shared" si="45"/>
        <v>672179444</v>
      </c>
      <c r="AE65" s="71">
        <f t="shared" si="53"/>
        <v>672179444</v>
      </c>
      <c r="AF65" s="66"/>
      <c r="AG65" s="65"/>
    </row>
    <row r="66" spans="1:33" ht="24" customHeight="1" x14ac:dyDescent="0.35">
      <c r="A66" s="63"/>
      <c r="B66" s="116" t="s">
        <v>39</v>
      </c>
      <c r="C66" s="99"/>
      <c r="D66" s="110" t="s">
        <v>93</v>
      </c>
      <c r="E66" s="99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>
        <v>365776091</v>
      </c>
      <c r="W66" s="111"/>
      <c r="X66" s="111"/>
      <c r="Y66" s="111"/>
      <c r="Z66" s="111"/>
      <c r="AA66" s="111"/>
      <c r="AB66" s="111"/>
      <c r="AC66" s="118">
        <f>+SUM(G66:AB66)</f>
        <v>365776091</v>
      </c>
      <c r="AD66" s="111">
        <f t="shared" si="45"/>
        <v>0</v>
      </c>
      <c r="AE66" s="71">
        <f t="shared" si="53"/>
        <v>365776091</v>
      </c>
      <c r="AF66" s="66"/>
      <c r="AG66" s="65"/>
    </row>
    <row r="67" spans="1:33" ht="24" customHeight="1" x14ac:dyDescent="0.35">
      <c r="A67" s="63"/>
      <c r="B67" s="116" t="s">
        <v>31</v>
      </c>
      <c r="C67" s="99"/>
      <c r="D67" s="110" t="s">
        <v>95</v>
      </c>
      <c r="E67" s="99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>
        <v>30650213</v>
      </c>
      <c r="R67" s="111"/>
      <c r="S67" s="111"/>
      <c r="T67" s="111"/>
      <c r="U67" s="111"/>
      <c r="V67" s="111">
        <v>28663868</v>
      </c>
      <c r="W67" s="111"/>
      <c r="X67" s="111"/>
      <c r="Y67" s="111"/>
      <c r="Z67" s="111"/>
      <c r="AA67" s="111"/>
      <c r="AB67" s="111"/>
      <c r="AC67" s="111">
        <v>0</v>
      </c>
      <c r="AD67" s="111">
        <f t="shared" si="45"/>
        <v>59314081</v>
      </c>
      <c r="AE67" s="71">
        <f t="shared" si="53"/>
        <v>59314081</v>
      </c>
      <c r="AF67" s="66"/>
      <c r="AG67" s="65"/>
    </row>
    <row r="68" spans="1:33" ht="24" customHeight="1" x14ac:dyDescent="0.35">
      <c r="A68" s="63"/>
      <c r="B68" s="109" t="s">
        <v>66</v>
      </c>
      <c r="C68" s="99"/>
      <c r="D68" s="110" t="s">
        <v>41</v>
      </c>
      <c r="E68" s="99"/>
      <c r="F68" s="111">
        <v>1010613</v>
      </c>
      <c r="G68" s="111">
        <v>3838091</v>
      </c>
      <c r="H68" s="111">
        <v>26634523</v>
      </c>
      <c r="I68" s="111">
        <v>828008</v>
      </c>
      <c r="J68" s="111">
        <v>128761106</v>
      </c>
      <c r="K68" s="111">
        <v>859642</v>
      </c>
      <c r="L68" s="111">
        <v>11547709</v>
      </c>
      <c r="M68" s="111">
        <v>14243353</v>
      </c>
      <c r="N68" s="111"/>
      <c r="O68" s="111">
        <v>6789828</v>
      </c>
      <c r="P68" s="111">
        <v>69580</v>
      </c>
      <c r="Q68" s="111">
        <v>50958</v>
      </c>
      <c r="R68" s="111">
        <v>61038</v>
      </c>
      <c r="S68" s="111">
        <v>529218</v>
      </c>
      <c r="T68" s="111">
        <v>36547329</v>
      </c>
      <c r="U68" s="111">
        <v>40159</v>
      </c>
      <c r="V68" s="111">
        <v>1440</v>
      </c>
      <c r="W68" s="111">
        <v>38009499</v>
      </c>
      <c r="X68" s="111">
        <v>4311530</v>
      </c>
      <c r="Y68" s="111">
        <v>116920</v>
      </c>
      <c r="Z68" s="111"/>
      <c r="AA68" s="111">
        <v>352677</v>
      </c>
      <c r="AB68" s="111">
        <v>584814</v>
      </c>
      <c r="AC68" s="111">
        <v>0</v>
      </c>
      <c r="AD68" s="111">
        <f t="shared" si="45"/>
        <v>275188035</v>
      </c>
      <c r="AE68" s="71">
        <f t="shared" si="53"/>
        <v>275188035</v>
      </c>
      <c r="AF68" s="66"/>
      <c r="AG68" s="65">
        <f t="shared" si="17"/>
        <v>274250544</v>
      </c>
    </row>
    <row r="69" spans="1:33" ht="22.5" customHeight="1" x14ac:dyDescent="0.35">
      <c r="A69" s="63"/>
      <c r="B69" s="112" t="s">
        <v>67</v>
      </c>
      <c r="C69" s="113"/>
      <c r="D69" s="114" t="s">
        <v>19</v>
      </c>
      <c r="E69" s="99"/>
      <c r="F69" s="115">
        <v>10</v>
      </c>
      <c r="G69" s="115">
        <v>10</v>
      </c>
      <c r="H69" s="115">
        <v>10</v>
      </c>
      <c r="I69" s="115">
        <v>10</v>
      </c>
      <c r="J69" s="115">
        <v>10</v>
      </c>
      <c r="K69" s="115">
        <v>10</v>
      </c>
      <c r="L69" s="115">
        <v>10</v>
      </c>
      <c r="M69" s="115">
        <v>10</v>
      </c>
      <c r="N69" s="115">
        <v>10</v>
      </c>
      <c r="O69" s="115">
        <v>10</v>
      </c>
      <c r="P69" s="115">
        <v>10</v>
      </c>
      <c r="Q69" s="115">
        <v>10</v>
      </c>
      <c r="R69" s="115">
        <v>10</v>
      </c>
      <c r="S69" s="115">
        <v>10</v>
      </c>
      <c r="T69" s="115">
        <v>10</v>
      </c>
      <c r="U69" s="115">
        <v>10</v>
      </c>
      <c r="V69" s="115">
        <v>10</v>
      </c>
      <c r="W69" s="115">
        <v>10</v>
      </c>
      <c r="X69" s="115">
        <v>10</v>
      </c>
      <c r="Y69" s="115">
        <v>10</v>
      </c>
      <c r="Z69" s="115">
        <v>10</v>
      </c>
      <c r="AA69" s="115">
        <v>10</v>
      </c>
      <c r="AB69" s="115">
        <v>10</v>
      </c>
      <c r="AC69" s="115">
        <v>0</v>
      </c>
      <c r="AD69" s="115">
        <f t="shared" si="45"/>
        <v>230</v>
      </c>
      <c r="AE69" s="72">
        <f t="shared" si="53"/>
        <v>230</v>
      </c>
      <c r="AF69" s="66"/>
      <c r="AG69" s="65">
        <f t="shared" si="17"/>
        <v>210</v>
      </c>
    </row>
    <row r="70" spans="1:33" ht="25.5" customHeight="1" x14ac:dyDescent="0.25">
      <c r="B70" s="126"/>
      <c r="C70" s="126"/>
      <c r="D70" s="126"/>
      <c r="E70" s="126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68"/>
      <c r="AF70" s="66"/>
      <c r="AG70" s="66"/>
    </row>
    <row r="71" spans="1:33" ht="18" hidden="1" customHeight="1" x14ac:dyDescent="0.25"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>
        <f>+AF9-AF37</f>
        <v>0</v>
      </c>
      <c r="AG71" s="68">
        <f>+AG9-AG37</f>
        <v>0</v>
      </c>
    </row>
    <row r="72" spans="1:33" ht="18" customHeight="1" x14ac:dyDescent="0.25"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6"/>
    </row>
    <row r="73" spans="1:33" ht="18" customHeight="1" x14ac:dyDescent="0.25"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</row>
    <row r="74" spans="1:33" ht="18" customHeight="1" x14ac:dyDescent="0.25"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66"/>
    </row>
    <row r="75" spans="1:33" ht="18" customHeight="1" x14ac:dyDescent="0.25"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6"/>
      <c r="AG75" s="66"/>
    </row>
    <row r="76" spans="1:33" ht="18" customHeight="1" x14ac:dyDescent="0.25"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</row>
    <row r="77" spans="1:33" ht="18" customHeight="1" x14ac:dyDescent="0.25"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</row>
    <row r="78" spans="1:33" ht="18" customHeight="1" x14ac:dyDescent="0.25"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</row>
    <row r="79" spans="1:33" ht="18" customHeight="1" x14ac:dyDescent="0.25"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</row>
    <row r="80" spans="1:33" ht="18" customHeight="1" x14ac:dyDescent="0.25"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</row>
    <row r="81" spans="6:33" ht="18" customHeight="1" x14ac:dyDescent="0.25"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</row>
    <row r="82" spans="6:33" ht="18" customHeight="1" x14ac:dyDescent="0.25"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</row>
    <row r="83" spans="6:33" ht="18" customHeight="1" x14ac:dyDescent="0.25"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</row>
    <row r="84" spans="6:33" ht="18" customHeight="1" x14ac:dyDescent="0.25"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</row>
    <row r="85" spans="6:33" ht="18" customHeight="1" x14ac:dyDescent="0.25"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</row>
    <row r="86" spans="6:33" ht="18" customHeight="1" x14ac:dyDescent="0.25"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</row>
    <row r="87" spans="6:33" ht="18" customHeight="1" x14ac:dyDescent="0.25">
      <c r="AF87" s="66"/>
      <c r="AG87" s="66"/>
    </row>
    <row r="88" spans="6:33" ht="18" customHeight="1" x14ac:dyDescent="0.25">
      <c r="AF88" s="66"/>
      <c r="AG88" s="66"/>
    </row>
    <row r="89" spans="6:33" ht="18" customHeight="1" x14ac:dyDescent="0.25">
      <c r="AF89" s="66"/>
      <c r="AG89" s="66"/>
    </row>
    <row r="90" spans="6:33" ht="18" customHeight="1" x14ac:dyDescent="0.25">
      <c r="AF90" s="66"/>
      <c r="AG90" s="66"/>
    </row>
    <row r="91" spans="6:33" ht="18" customHeight="1" x14ac:dyDescent="0.25">
      <c r="AF91" s="66"/>
      <c r="AG91" s="66"/>
    </row>
    <row r="92" spans="6:33" ht="18" customHeight="1" x14ac:dyDescent="0.25">
      <c r="AF92" s="66"/>
      <c r="AG92" s="66"/>
    </row>
    <row r="93" spans="6:33" ht="18" customHeight="1" x14ac:dyDescent="0.25">
      <c r="AF93" s="66"/>
      <c r="AG93" s="66"/>
    </row>
    <row r="94" spans="6:33" ht="18" customHeight="1" x14ac:dyDescent="0.25">
      <c r="AF94" s="66"/>
      <c r="AG94" s="66"/>
    </row>
    <row r="95" spans="6:33" ht="18" customHeight="1" x14ac:dyDescent="0.25">
      <c r="AF95" s="66"/>
      <c r="AG95" s="66"/>
    </row>
    <row r="96" spans="6:33" ht="18" customHeight="1" x14ac:dyDescent="0.25">
      <c r="AF96" s="66"/>
      <c r="AG96" s="66"/>
    </row>
    <row r="97" spans="32:33" ht="18" customHeight="1" x14ac:dyDescent="0.25">
      <c r="AF97" s="66"/>
      <c r="AG97" s="66"/>
    </row>
    <row r="98" spans="32:33" ht="18" customHeight="1" x14ac:dyDescent="0.25">
      <c r="AF98" s="66"/>
      <c r="AG98" s="66"/>
    </row>
    <row r="99" spans="32:33" ht="18" customHeight="1" x14ac:dyDescent="0.25">
      <c r="AF99" s="66"/>
      <c r="AG99" s="66"/>
    </row>
    <row r="100" spans="32:33" ht="18" customHeight="1" x14ac:dyDescent="0.25">
      <c r="AF100" s="66"/>
      <c r="AG100" s="66"/>
    </row>
    <row r="101" spans="32:33" ht="18" customHeight="1" x14ac:dyDescent="0.25">
      <c r="AF101" s="66"/>
      <c r="AG101" s="66"/>
    </row>
    <row r="102" spans="32:33" ht="18" customHeight="1" x14ac:dyDescent="0.25">
      <c r="AF102" s="66"/>
      <c r="AG102" s="66"/>
    </row>
    <row r="103" spans="32:33" ht="18" customHeight="1" x14ac:dyDescent="0.25">
      <c r="AF103" s="66"/>
      <c r="AG103" s="66"/>
    </row>
    <row r="104" spans="32:33" ht="18" customHeight="1" x14ac:dyDescent="0.25">
      <c r="AF104" s="66"/>
      <c r="AG104" s="66"/>
    </row>
    <row r="105" spans="32:33" ht="18" customHeight="1" x14ac:dyDescent="0.25">
      <c r="AF105" s="66"/>
      <c r="AG105" s="66"/>
    </row>
    <row r="106" spans="32:33" ht="18" customHeight="1" x14ac:dyDescent="0.25">
      <c r="AF106" s="66"/>
      <c r="AG106" s="66"/>
    </row>
    <row r="107" spans="32:33" ht="18" customHeight="1" x14ac:dyDescent="0.25">
      <c r="AF107" s="66"/>
      <c r="AG107" s="66"/>
    </row>
    <row r="108" spans="32:33" ht="18" customHeight="1" x14ac:dyDescent="0.25">
      <c r="AF108" s="66"/>
      <c r="AG108" s="66"/>
    </row>
    <row r="109" spans="32:33" ht="18" customHeight="1" x14ac:dyDescent="0.25">
      <c r="AF109" s="66"/>
      <c r="AG109" s="66"/>
    </row>
    <row r="110" spans="32:33" ht="18" customHeight="1" x14ac:dyDescent="0.25">
      <c r="AF110" s="66"/>
      <c r="AG110" s="66"/>
    </row>
    <row r="111" spans="32:33" ht="18" customHeight="1" x14ac:dyDescent="0.25">
      <c r="AF111" s="66"/>
      <c r="AG111" s="66"/>
    </row>
    <row r="112" spans="32:33" ht="18" customHeight="1" x14ac:dyDescent="0.25">
      <c r="AF112" s="66"/>
      <c r="AG112" s="66"/>
    </row>
    <row r="113" spans="32:33" ht="18" customHeight="1" x14ac:dyDescent="0.25">
      <c r="AF113" s="66"/>
      <c r="AG113" s="66"/>
    </row>
    <row r="114" spans="32:33" ht="18" customHeight="1" x14ac:dyDescent="0.25">
      <c r="AF114" s="66"/>
      <c r="AG114" s="66"/>
    </row>
    <row r="115" spans="32:33" ht="18" customHeight="1" x14ac:dyDescent="0.25">
      <c r="AF115" s="66"/>
      <c r="AG115" s="66"/>
    </row>
    <row r="116" spans="32:33" ht="18" customHeight="1" x14ac:dyDescent="0.25">
      <c r="AF116" s="66"/>
      <c r="AG116" s="66"/>
    </row>
    <row r="117" spans="32:33" ht="18" customHeight="1" x14ac:dyDescent="0.25">
      <c r="AF117" s="66"/>
      <c r="AG117" s="66"/>
    </row>
    <row r="118" spans="32:33" ht="18" customHeight="1" x14ac:dyDescent="0.25">
      <c r="AF118" s="66"/>
      <c r="AG118" s="66"/>
    </row>
  </sheetData>
  <mergeCells count="2">
    <mergeCell ref="J2:R2"/>
    <mergeCell ref="J3:R3"/>
  </mergeCells>
  <pageMargins left="0.43307086614173229" right="3.937007874015748E-2" top="0.74803149606299213" bottom="0.74803149606299213" header="0.31496062992125984" footer="0.31496062992125984"/>
  <pageSetup scale="24" fitToHeight="0" orientation="landscape" r:id="rId1"/>
  <colBreaks count="1" manualBreakCount="1"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V126"/>
  <sheetViews>
    <sheetView zoomScale="50" zoomScaleNormal="50" workbookViewId="0">
      <selection activeCell="B2" sqref="B2:AD69"/>
    </sheetView>
  </sheetViews>
  <sheetFormatPr baseColWidth="10" defaultColWidth="9.625" defaultRowHeight="18" customHeight="1" x14ac:dyDescent="0.25"/>
  <cols>
    <col min="1" max="1" width="2.25" style="50" customWidth="1"/>
    <col min="2" max="2" width="10.25" style="50" customWidth="1"/>
    <col min="3" max="3" width="0.875" style="50" customWidth="1"/>
    <col min="4" max="4" width="57" style="50" customWidth="1"/>
    <col min="5" max="5" width="0.875" style="50" customWidth="1"/>
    <col min="6" max="28" width="20.625" style="50" customWidth="1"/>
    <col min="29" max="29" width="21.625" style="50" hidden="1" customWidth="1"/>
    <col min="30" max="30" width="21.25" style="50" bestFit="1" customWidth="1"/>
    <col min="31" max="31" width="21.25" style="50" hidden="1" customWidth="1"/>
    <col min="32" max="32" width="2.5" style="50" customWidth="1"/>
    <col min="33" max="33" width="20.75" style="50" hidden="1" customWidth="1"/>
    <col min="34" max="34" width="9.625" style="50" hidden="1" customWidth="1"/>
    <col min="35" max="35" width="16.75" style="50" hidden="1" customWidth="1"/>
    <col min="36" max="36" width="17.625" style="50" hidden="1" customWidth="1"/>
    <col min="37" max="38" width="9.625" style="50" hidden="1" customWidth="1"/>
    <col min="39" max="39" width="17.75" style="50" hidden="1" customWidth="1"/>
    <col min="40" max="40" width="14.625" style="50" hidden="1" customWidth="1"/>
    <col min="41" max="44" width="9.625" style="50" hidden="1" customWidth="1"/>
    <col min="45" max="45" width="13.125" style="50" hidden="1" customWidth="1"/>
    <col min="46" max="46" width="9.625" style="50" hidden="1" customWidth="1"/>
    <col min="47" max="47" width="15.125" style="50" bestFit="1" customWidth="1"/>
    <col min="48" max="48" width="13.125" style="85" bestFit="1" customWidth="1"/>
    <col min="49" max="16384" width="9.625" style="50"/>
  </cols>
  <sheetData>
    <row r="1" spans="1:48" ht="18" customHeight="1" x14ac:dyDescent="0.25">
      <c r="D1" s="77">
        <v>1000</v>
      </c>
      <c r="F1" s="51"/>
      <c r="V1" s="51"/>
      <c r="W1" s="51"/>
      <c r="X1" s="51"/>
      <c r="Y1" s="51"/>
      <c r="Z1" s="51"/>
    </row>
    <row r="2" spans="1:48" ht="18" customHeight="1" x14ac:dyDescent="0.35">
      <c r="B2" s="53"/>
      <c r="J2" s="96" t="s">
        <v>143</v>
      </c>
      <c r="K2" s="96"/>
      <c r="L2" s="96"/>
      <c r="M2" s="96"/>
      <c r="N2" s="92"/>
      <c r="O2" s="88"/>
      <c r="P2" s="88"/>
      <c r="S2" s="88"/>
      <c r="T2" s="88"/>
    </row>
    <row r="3" spans="1:48" ht="18" customHeight="1" x14ac:dyDescent="0.35">
      <c r="B3" s="53"/>
      <c r="F3" s="54"/>
      <c r="G3" s="54"/>
      <c r="H3" s="54"/>
      <c r="I3" s="54"/>
      <c r="J3" s="97" t="s">
        <v>134</v>
      </c>
      <c r="K3" s="97"/>
      <c r="L3" s="97"/>
      <c r="M3" s="97"/>
      <c r="N3" s="93"/>
      <c r="O3" s="89"/>
      <c r="P3" s="89"/>
      <c r="Q3" s="54"/>
      <c r="R3" s="54"/>
      <c r="S3" s="89"/>
      <c r="T3" s="89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</row>
    <row r="4" spans="1:48" ht="18" customHeight="1" x14ac:dyDescent="0.25">
      <c r="B4" s="55"/>
      <c r="AA4" s="51"/>
      <c r="AB4" s="51"/>
      <c r="AC4" s="51"/>
      <c r="AD4" s="51"/>
      <c r="AE4" s="51"/>
    </row>
    <row r="5" spans="1:48" ht="18" customHeight="1" x14ac:dyDescent="0.25">
      <c r="B5" s="55"/>
      <c r="AA5" s="51"/>
      <c r="AB5" s="51"/>
      <c r="AC5" s="51"/>
      <c r="AD5" s="51"/>
      <c r="AE5" s="51"/>
    </row>
    <row r="6" spans="1:48" ht="18" customHeight="1" x14ac:dyDescent="0.25">
      <c r="B6" s="56"/>
    </row>
    <row r="7" spans="1:48" ht="101.25" customHeight="1" x14ac:dyDescent="0.25">
      <c r="B7" s="98"/>
      <c r="C7" s="99"/>
      <c r="D7" s="99"/>
      <c r="E7" s="99"/>
      <c r="F7" s="75" t="s">
        <v>105</v>
      </c>
      <c r="G7" s="75" t="s">
        <v>109</v>
      </c>
      <c r="H7" s="75" t="s">
        <v>110</v>
      </c>
      <c r="I7" s="75" t="s">
        <v>131</v>
      </c>
      <c r="J7" s="75" t="s">
        <v>111</v>
      </c>
      <c r="K7" s="75" t="s">
        <v>130</v>
      </c>
      <c r="L7" s="75" t="s">
        <v>129</v>
      </c>
      <c r="M7" s="75" t="s">
        <v>112</v>
      </c>
      <c r="N7" s="75" t="s">
        <v>137</v>
      </c>
      <c r="O7" s="75" t="s">
        <v>113</v>
      </c>
      <c r="P7" s="75" t="s">
        <v>128</v>
      </c>
      <c r="Q7" s="75" t="s">
        <v>106</v>
      </c>
      <c r="R7" s="75" t="s">
        <v>107</v>
      </c>
      <c r="S7" s="75" t="s">
        <v>114</v>
      </c>
      <c r="T7" s="75" t="s">
        <v>115</v>
      </c>
      <c r="U7" s="75" t="s">
        <v>108</v>
      </c>
      <c r="V7" s="75" t="s">
        <v>116</v>
      </c>
      <c r="W7" s="75" t="s">
        <v>117</v>
      </c>
      <c r="X7" s="75" t="s">
        <v>118</v>
      </c>
      <c r="Y7" s="75" t="s">
        <v>133</v>
      </c>
      <c r="Z7" s="75" t="s">
        <v>138</v>
      </c>
      <c r="AA7" s="75" t="s">
        <v>119</v>
      </c>
      <c r="AB7" s="75" t="s">
        <v>120</v>
      </c>
      <c r="AC7" s="100" t="s">
        <v>104</v>
      </c>
      <c r="AD7" s="100" t="s">
        <v>50</v>
      </c>
      <c r="AE7" s="100" t="s">
        <v>103</v>
      </c>
      <c r="AG7" s="50" t="s">
        <v>57</v>
      </c>
    </row>
    <row r="8" spans="1:48" ht="18" customHeight="1" x14ac:dyDescent="0.25">
      <c r="B8" s="101"/>
      <c r="C8" s="99"/>
      <c r="D8" s="99"/>
      <c r="E8" s="99"/>
      <c r="F8" s="102" t="s">
        <v>78</v>
      </c>
      <c r="G8" s="102" t="s">
        <v>71</v>
      </c>
      <c r="H8" s="102" t="s">
        <v>72</v>
      </c>
      <c r="I8" s="102" t="s">
        <v>124</v>
      </c>
      <c r="J8" s="102" t="s">
        <v>73</v>
      </c>
      <c r="K8" s="102" t="s">
        <v>125</v>
      </c>
      <c r="L8" s="102" t="s">
        <v>126</v>
      </c>
      <c r="M8" s="102" t="s">
        <v>74</v>
      </c>
      <c r="N8" s="102" t="s">
        <v>135</v>
      </c>
      <c r="O8" s="102" t="s">
        <v>75</v>
      </c>
      <c r="P8" s="102" t="s">
        <v>127</v>
      </c>
      <c r="Q8" s="102" t="s">
        <v>68</v>
      </c>
      <c r="R8" s="102" t="s">
        <v>69</v>
      </c>
      <c r="S8" s="102" t="s">
        <v>76</v>
      </c>
      <c r="T8" s="102" t="s">
        <v>77</v>
      </c>
      <c r="U8" s="102" t="s">
        <v>70</v>
      </c>
      <c r="V8" s="102" t="s">
        <v>91</v>
      </c>
      <c r="W8" s="102" t="s">
        <v>86</v>
      </c>
      <c r="X8" s="102" t="s">
        <v>79</v>
      </c>
      <c r="Y8" s="102" t="s">
        <v>132</v>
      </c>
      <c r="Z8" s="102" t="s">
        <v>136</v>
      </c>
      <c r="AA8" s="102" t="s">
        <v>80</v>
      </c>
      <c r="AB8" s="102" t="s">
        <v>81</v>
      </c>
      <c r="AC8" s="103" t="s">
        <v>54</v>
      </c>
      <c r="AD8" s="103" t="s">
        <v>54</v>
      </c>
      <c r="AE8" s="103" t="s">
        <v>54</v>
      </c>
      <c r="AG8" s="50" t="s">
        <v>58</v>
      </c>
      <c r="AJ8" s="78" t="s">
        <v>90</v>
      </c>
      <c r="AN8" s="50">
        <v>1000</v>
      </c>
    </row>
    <row r="9" spans="1:48" s="82" customFormat="1" ht="24.95" customHeight="1" x14ac:dyDescent="0.25">
      <c r="A9" s="79"/>
      <c r="B9" s="104" t="s">
        <v>0</v>
      </c>
      <c r="C9" s="105"/>
      <c r="D9" s="106" t="s">
        <v>1</v>
      </c>
      <c r="E9" s="107"/>
      <c r="F9" s="108">
        <f>SUM(F11,F12,F13,F14,F19,F20,F21,F22,F35,F36,F10)</f>
        <v>28127364.706999999</v>
      </c>
      <c r="G9" s="108">
        <f t="shared" ref="G9:AB9" si="0">SUM(G11,G12,G13,G14,G19,G20,G21,G22,G35,G36,G10)</f>
        <v>69665534.459999993</v>
      </c>
      <c r="H9" s="108">
        <f t="shared" si="0"/>
        <v>224778029.99199998</v>
      </c>
      <c r="I9" s="108">
        <f t="shared" ref="I9" si="1">SUM(I11,I12,I13,I14,I19,I20,I21,I22,I35,I36,I10)</f>
        <v>9828752.8149999995</v>
      </c>
      <c r="J9" s="108">
        <f t="shared" si="0"/>
        <v>1711501106.767</v>
      </c>
      <c r="K9" s="108">
        <f t="shared" ref="K9:L9" si="2">SUM(K11,K12,K13,K14,K19,K20,K21,K22,K35,K36,K10)</f>
        <v>15835528.887000002</v>
      </c>
      <c r="L9" s="108">
        <f t="shared" si="2"/>
        <v>181082476.69000003</v>
      </c>
      <c r="M9" s="108">
        <f t="shared" si="0"/>
        <v>125451659.69</v>
      </c>
      <c r="N9" s="108">
        <f t="shared" ref="N9" si="3">SUM(N11,N12,N13,N14,N19,N20,N21,N22,N35,N36,N10)</f>
        <v>3524717.4180000001</v>
      </c>
      <c r="O9" s="108">
        <f t="shared" si="0"/>
        <v>120645377.536</v>
      </c>
      <c r="P9" s="108">
        <f t="shared" ref="P9" si="4">SUM(P11,P12,P13,P14,P19,P20,P21,P22,P35,P36,P10)</f>
        <v>3322294.6070000003</v>
      </c>
      <c r="Q9" s="108">
        <f>SUM(Q11,Q12,Q13,Q14,Q19,Q20,Q21,Q22,Q35,Q36,Q10)</f>
        <v>31303349.693999998</v>
      </c>
      <c r="R9" s="108">
        <f>SUM(R11,R12,R13,R14,R19,R20,R21,R22,R35,R36,R10)</f>
        <v>4288194.9510000004</v>
      </c>
      <c r="S9" s="108">
        <f t="shared" si="0"/>
        <v>7723420.6619999995</v>
      </c>
      <c r="T9" s="108">
        <f t="shared" si="0"/>
        <v>241336010.77200001</v>
      </c>
      <c r="U9" s="108">
        <f>SUM(U11,U12,U13,U14,U19,U20,U21,U22,U35,U36,U10)</f>
        <v>11275599.229</v>
      </c>
      <c r="V9" s="108">
        <f t="shared" ref="V9" si="5">SUM(V11,V12,V13,V14,V19,V20,V21,V22,V35,V36,V10)</f>
        <v>122174901.32099999</v>
      </c>
      <c r="W9" s="108">
        <f>SUM(W11,W12,W13,W14,W19,W20,W21,W22,W35,W36,W10)</f>
        <v>909423870.41699994</v>
      </c>
      <c r="X9" s="108">
        <f t="shared" si="0"/>
        <v>34443013.074000001</v>
      </c>
      <c r="Y9" s="108">
        <f t="shared" ref="Y9:Z9" si="6">SUM(Y11,Y12,Y13,Y14,Y19,Y20,Y21,Y22,Y35,Y36,Y10)</f>
        <v>977225.43299999984</v>
      </c>
      <c r="Z9" s="108">
        <f t="shared" si="6"/>
        <v>2671636.2849999997</v>
      </c>
      <c r="AA9" s="108">
        <f t="shared" si="0"/>
        <v>2799357</v>
      </c>
      <c r="AB9" s="108">
        <f t="shared" si="0"/>
        <v>13298986</v>
      </c>
      <c r="AC9" s="108">
        <f t="shared" ref="AC9:AD9" si="7">SUM(AC11,AC12,AC13,AC14,AC19,AC20,AC21,AC22,AC35,AC36,AC10)</f>
        <v>248249979.32100001</v>
      </c>
      <c r="AD9" s="108">
        <f t="shared" si="7"/>
        <v>3627228429.0860004</v>
      </c>
      <c r="AE9" s="108">
        <f>SUM(AE11,AE12,AE13,AE14,AE19,AE20,AE21,AE22,AE36,AE10,AE35)</f>
        <v>3875478408.4070001</v>
      </c>
      <c r="AG9" s="81">
        <f>SUM(AG11,AG10,AG12,AG13,AG14,AG19,AG20,AG21,AG22,AG36,AG35)</f>
        <v>3859380065.4069996</v>
      </c>
      <c r="AH9" s="78"/>
      <c r="AI9" s="81" t="e">
        <f>SUM(AI11,AI10,AI12,AI13,AI14,AI19,AI20,AI21,AI22,AI36,AI35)</f>
        <v>#REF!</v>
      </c>
      <c r="AJ9" s="66" t="e">
        <f t="shared" ref="AJ9:AJ69" si="8">+AG9+AI9</f>
        <v>#REF!</v>
      </c>
      <c r="AK9" s="78"/>
      <c r="AL9" s="78"/>
      <c r="AM9" s="78" t="e">
        <f>+(AE9-AA9-AB9)+#REF!</f>
        <v>#REF!</v>
      </c>
      <c r="AN9" s="78"/>
      <c r="AO9" s="78"/>
      <c r="AP9" s="78"/>
      <c r="AS9" s="80" t="e">
        <f>+AE9+#REF!</f>
        <v>#REF!</v>
      </c>
      <c r="AV9" s="84"/>
    </row>
    <row r="10" spans="1:48" ht="22.5" customHeight="1" x14ac:dyDescent="0.35">
      <c r="A10" s="63"/>
      <c r="B10" s="109" t="s">
        <v>37</v>
      </c>
      <c r="C10" s="99"/>
      <c r="D10" s="110" t="s">
        <v>14</v>
      </c>
      <c r="E10" s="99"/>
      <c r="F10" s="111">
        <f>'EJEC NO IMPRIMIR'!F10/'EJEC REGULAR'!$D$1</f>
        <v>353672.62800000003</v>
      </c>
      <c r="G10" s="111">
        <f>'EJEC NO IMPRIMIR'!G10/'EJEC REGULAR'!$D$1</f>
        <v>112734.39599999999</v>
      </c>
      <c r="H10" s="111">
        <f>'EJEC NO IMPRIMIR'!H10/'EJEC REGULAR'!$D$1</f>
        <v>286789.87</v>
      </c>
      <c r="I10" s="111">
        <f>'EJEC NO IMPRIMIR'!I10/'EJEC REGULAR'!$D$1</f>
        <v>0</v>
      </c>
      <c r="J10" s="111">
        <f>'EJEC NO IMPRIMIR'!J10/'EJEC REGULAR'!$D$1</f>
        <v>1061291.656</v>
      </c>
      <c r="K10" s="111">
        <f>'EJEC NO IMPRIMIR'!K10/'EJEC REGULAR'!$D$1</f>
        <v>71070.720000000001</v>
      </c>
      <c r="L10" s="111">
        <f>'EJEC NO IMPRIMIR'!L10/'EJEC REGULAR'!$D$1</f>
        <v>241151.48499999999</v>
      </c>
      <c r="M10" s="111">
        <f>'EJEC NO IMPRIMIR'!M10/'EJEC REGULAR'!$D$1</f>
        <v>156168.64300000001</v>
      </c>
      <c r="N10" s="111">
        <f>'EJEC NO IMPRIMIR'!N10/'EJEC REGULAR'!$D$1</f>
        <v>0</v>
      </c>
      <c r="O10" s="111">
        <f>'EJEC NO IMPRIMIR'!O10/'EJEC REGULAR'!$D$1</f>
        <v>36555.464</v>
      </c>
      <c r="P10" s="111">
        <f>'EJEC NO IMPRIMIR'!P10/'EJEC REGULAR'!$D$1</f>
        <v>1258.97</v>
      </c>
      <c r="Q10" s="111">
        <f>'EJEC NO IMPRIMIR'!Q10/'EJEC REGULAR'!$D$1</f>
        <v>136152.26</v>
      </c>
      <c r="R10" s="111">
        <f>'EJEC NO IMPRIMIR'!R10/'EJEC REGULAR'!$D$1</f>
        <v>24491.489000000001</v>
      </c>
      <c r="S10" s="111">
        <f>'EJEC NO IMPRIMIR'!S10/'EJEC REGULAR'!$D$1</f>
        <v>86860.555999999997</v>
      </c>
      <c r="T10" s="111">
        <f>'EJEC NO IMPRIMIR'!T10/'EJEC REGULAR'!$D$1</f>
        <v>125016.647</v>
      </c>
      <c r="U10" s="111">
        <f>'EJEC NO IMPRIMIR'!U10/'EJEC REGULAR'!$D$1</f>
        <v>229700.29800000001</v>
      </c>
      <c r="V10" s="111">
        <f>'EJEC NO IMPRIMIR'!V10/'EJEC REGULAR'!$D$1</f>
        <v>0</v>
      </c>
      <c r="W10" s="111">
        <f>'EJEC NO IMPRIMIR'!W10/'EJEC REGULAR'!$D$1</f>
        <v>71034.986000000004</v>
      </c>
      <c r="X10" s="111">
        <f>'EJEC NO IMPRIMIR'!X10/'EJEC REGULAR'!$D$1</f>
        <v>267290.64</v>
      </c>
      <c r="Y10" s="111">
        <f>'EJEC NO IMPRIMIR'!Y10/'EJEC REGULAR'!$D$1</f>
        <v>0</v>
      </c>
      <c r="Z10" s="111">
        <f>'EJEC NO IMPRIMIR'!Z10/'EJEC REGULAR'!$D$1</f>
        <v>20683.258000000002</v>
      </c>
      <c r="AA10" s="111">
        <f>'EJEC NO IMPRIMIR'!AA10/'EJEC REGULAR'!$D$1</f>
        <v>0</v>
      </c>
      <c r="AB10" s="111">
        <f>'EJEC NO IMPRIMIR'!AB10/'EJEC REGULAR'!$D$1</f>
        <v>0</v>
      </c>
      <c r="AC10" s="111">
        <f>'EJEC NO IMPRIMIR'!AC10/'EJEC REGULAR'!$D$1</f>
        <v>0</v>
      </c>
      <c r="AD10" s="111">
        <f>'EJEC NO IMPRIMIR'!AD10/'EJEC REGULAR'!$D$1</f>
        <v>3281923.966</v>
      </c>
      <c r="AE10" s="111">
        <f>'EJEC NO IMPRIMIR'!AE10/'EJEC REGULAR'!$D$1</f>
        <v>3281923.966</v>
      </c>
      <c r="AF10" s="66"/>
      <c r="AG10" s="65">
        <f>+AE10-AB10-AA10</f>
        <v>3281923.966</v>
      </c>
      <c r="AH10" s="66"/>
      <c r="AI10" s="66"/>
      <c r="AJ10" s="66">
        <f>+AG10+AI10</f>
        <v>3281923.966</v>
      </c>
      <c r="AK10" s="66"/>
      <c r="AL10" s="66"/>
      <c r="AM10" s="66"/>
      <c r="AN10" s="66"/>
      <c r="AO10" s="66"/>
      <c r="AP10" s="66"/>
    </row>
    <row r="11" spans="1:48" ht="22.5" customHeight="1" x14ac:dyDescent="0.35">
      <c r="A11" s="63"/>
      <c r="B11" s="109" t="s">
        <v>21</v>
      </c>
      <c r="C11" s="99"/>
      <c r="D11" s="110" t="s">
        <v>22</v>
      </c>
      <c r="E11" s="99"/>
      <c r="F11" s="111">
        <f>'EJEC NO IMPRIMIR'!F11/'EJEC REGULAR'!$D$1</f>
        <v>19093.705000000002</v>
      </c>
      <c r="G11" s="111">
        <f>'EJEC NO IMPRIMIR'!G11/'EJEC REGULAR'!$D$1</f>
        <v>25458.746999999999</v>
      </c>
      <c r="H11" s="111">
        <f>'EJEC NO IMPRIMIR'!H11/'EJEC REGULAR'!$D$1</f>
        <v>13765.168</v>
      </c>
      <c r="I11" s="111">
        <f>'EJEC NO IMPRIMIR'!I11/'EJEC REGULAR'!$D$1</f>
        <v>0</v>
      </c>
      <c r="J11" s="111">
        <f>'EJEC NO IMPRIMIR'!J11/'EJEC REGULAR'!$D$1</f>
        <v>130429.51300000001</v>
      </c>
      <c r="K11" s="111">
        <f>'EJEC NO IMPRIMIR'!K11/'EJEC REGULAR'!$D$1</f>
        <v>0</v>
      </c>
      <c r="L11" s="111">
        <f>'EJEC NO IMPRIMIR'!L11/'EJEC REGULAR'!$D$1</f>
        <v>3169.6280000000002</v>
      </c>
      <c r="M11" s="111">
        <f>'EJEC NO IMPRIMIR'!M11/'EJEC REGULAR'!$D$1</f>
        <v>10186.257</v>
      </c>
      <c r="N11" s="111">
        <f>'EJEC NO IMPRIMIR'!N11/'EJEC REGULAR'!$D$1</f>
        <v>0</v>
      </c>
      <c r="O11" s="111">
        <f>'EJEC NO IMPRIMIR'!O11/'EJEC REGULAR'!$D$1</f>
        <v>8151.14</v>
      </c>
      <c r="P11" s="111">
        <f>'EJEC NO IMPRIMIR'!P11/'EJEC REGULAR'!$D$1</f>
        <v>0</v>
      </c>
      <c r="Q11" s="111">
        <f>'EJEC NO IMPRIMIR'!Q11/'EJEC REGULAR'!$D$1</f>
        <v>1.1539999999999999</v>
      </c>
      <c r="R11" s="111">
        <f>'EJEC NO IMPRIMIR'!R11/'EJEC REGULAR'!$D$1</f>
        <v>903.39</v>
      </c>
      <c r="S11" s="111">
        <f>'EJEC NO IMPRIMIR'!S11/'EJEC REGULAR'!$D$1</f>
        <v>2321.4349999999999</v>
      </c>
      <c r="T11" s="111">
        <f>'EJEC NO IMPRIMIR'!T11/'EJEC REGULAR'!$D$1</f>
        <v>3703.511</v>
      </c>
      <c r="U11" s="111">
        <f>'EJEC NO IMPRIMIR'!U11/'EJEC REGULAR'!$D$1</f>
        <v>7193.6980000000003</v>
      </c>
      <c r="V11" s="111">
        <f>'EJEC NO IMPRIMIR'!V11/'EJEC REGULAR'!$D$1</f>
        <v>0</v>
      </c>
      <c r="W11" s="111">
        <f>'EJEC NO IMPRIMIR'!W11/'EJEC REGULAR'!$D$1</f>
        <v>0</v>
      </c>
      <c r="X11" s="111">
        <f>'EJEC NO IMPRIMIR'!X11/'EJEC REGULAR'!$D$1</f>
        <v>4144.1260000000002</v>
      </c>
      <c r="Y11" s="111">
        <f>'EJEC NO IMPRIMIR'!Y11/'EJEC REGULAR'!$D$1</f>
        <v>0</v>
      </c>
      <c r="Z11" s="111">
        <f>'EJEC NO IMPRIMIR'!Z11/'EJEC REGULAR'!$D$1</f>
        <v>0</v>
      </c>
      <c r="AA11" s="111">
        <f>'EJEC NO IMPRIMIR'!AA11/'EJEC REGULAR'!$D$1</f>
        <v>3203</v>
      </c>
      <c r="AB11" s="111">
        <f>'EJEC NO IMPRIMIR'!AB11/'EJEC REGULAR'!$D$1</f>
        <v>0</v>
      </c>
      <c r="AC11" s="111">
        <f>'EJEC NO IMPRIMIR'!AC11/'EJEC REGULAR'!$D$1</f>
        <v>0</v>
      </c>
      <c r="AD11" s="111">
        <f>'EJEC NO IMPRIMIR'!AD11/'EJEC REGULAR'!$D$1</f>
        <v>231724.47200000001</v>
      </c>
      <c r="AE11" s="111">
        <f>'EJEC NO IMPRIMIR'!AE11/'EJEC REGULAR'!$D$1</f>
        <v>231724.47200000001</v>
      </c>
      <c r="AF11" s="66"/>
      <c r="AG11" s="65">
        <f>+AE11-AB11-AA11</f>
        <v>228521.47200000001</v>
      </c>
      <c r="AH11" s="66"/>
      <c r="AI11" s="66"/>
      <c r="AJ11" s="66">
        <f t="shared" si="8"/>
        <v>228521.47200000001</v>
      </c>
      <c r="AK11" s="66"/>
      <c r="AL11" s="66"/>
      <c r="AM11" s="66">
        <v>128095636</v>
      </c>
      <c r="AN11" s="66">
        <f>+AM11/$AN$8</f>
        <v>128095.636</v>
      </c>
      <c r="AO11" s="66">
        <f>+AJ11-AN11</f>
        <v>100425.83600000001</v>
      </c>
      <c r="AP11" s="66"/>
    </row>
    <row r="12" spans="1:48" ht="22.5" customHeight="1" x14ac:dyDescent="0.35">
      <c r="A12" s="63"/>
      <c r="B12" s="109" t="s">
        <v>23</v>
      </c>
      <c r="C12" s="99"/>
      <c r="D12" s="110" t="s">
        <v>24</v>
      </c>
      <c r="E12" s="99"/>
      <c r="F12" s="111">
        <f>'EJEC NO IMPRIMIR'!F12/'EJEC REGULAR'!$D$1</f>
        <v>0</v>
      </c>
      <c r="G12" s="111">
        <f>'EJEC NO IMPRIMIR'!G12/'EJEC REGULAR'!$D$1</f>
        <v>0</v>
      </c>
      <c r="H12" s="111">
        <f>'EJEC NO IMPRIMIR'!H12/'EJEC REGULAR'!$D$1</f>
        <v>1868332.037</v>
      </c>
      <c r="I12" s="111">
        <f>'EJEC NO IMPRIMIR'!I12/'EJEC REGULAR'!$D$1</f>
        <v>0</v>
      </c>
      <c r="J12" s="111">
        <f>'EJEC NO IMPRIMIR'!J12/'EJEC REGULAR'!$D$1</f>
        <v>6716630.1569999997</v>
      </c>
      <c r="K12" s="111">
        <f>'EJEC NO IMPRIMIR'!K12/'EJEC REGULAR'!$D$1</f>
        <v>0</v>
      </c>
      <c r="L12" s="111">
        <f>'EJEC NO IMPRIMIR'!L12/'EJEC REGULAR'!$D$1</f>
        <v>0</v>
      </c>
      <c r="M12" s="111">
        <f>'EJEC NO IMPRIMIR'!M12/'EJEC REGULAR'!$D$1</f>
        <v>0</v>
      </c>
      <c r="N12" s="111">
        <f>'EJEC NO IMPRIMIR'!N12/'EJEC REGULAR'!$D$1</f>
        <v>0</v>
      </c>
      <c r="O12" s="111">
        <f>'EJEC NO IMPRIMIR'!O12/'EJEC REGULAR'!$D$1</f>
        <v>0</v>
      </c>
      <c r="P12" s="111">
        <f>'EJEC NO IMPRIMIR'!P12/'EJEC REGULAR'!$D$1</f>
        <v>0</v>
      </c>
      <c r="Q12" s="111">
        <f>'EJEC NO IMPRIMIR'!Q12/'EJEC REGULAR'!$D$1</f>
        <v>0</v>
      </c>
      <c r="R12" s="111">
        <f>'EJEC NO IMPRIMIR'!R12/'EJEC REGULAR'!$D$1</f>
        <v>0</v>
      </c>
      <c r="S12" s="111">
        <f>'EJEC NO IMPRIMIR'!S12/'EJEC REGULAR'!$D$1</f>
        <v>0</v>
      </c>
      <c r="T12" s="111">
        <f>'EJEC NO IMPRIMIR'!T12/'EJEC REGULAR'!$D$1</f>
        <v>0</v>
      </c>
      <c r="U12" s="111">
        <f>'EJEC NO IMPRIMIR'!U12/'EJEC REGULAR'!$D$1</f>
        <v>0</v>
      </c>
      <c r="V12" s="111">
        <f>'EJEC NO IMPRIMIR'!V12/'EJEC REGULAR'!$D$1</f>
        <v>0</v>
      </c>
      <c r="W12" s="111">
        <f>'EJEC NO IMPRIMIR'!W12/'EJEC REGULAR'!$D$1</f>
        <v>43589590.917000003</v>
      </c>
      <c r="X12" s="111">
        <f>'EJEC NO IMPRIMIR'!X12/'EJEC REGULAR'!$D$1</f>
        <v>0</v>
      </c>
      <c r="Y12" s="111">
        <f>'EJEC NO IMPRIMIR'!Y12/'EJEC REGULAR'!$D$1</f>
        <v>0</v>
      </c>
      <c r="Z12" s="111">
        <f>'EJEC NO IMPRIMIR'!Z12/'EJEC REGULAR'!$D$1</f>
        <v>0</v>
      </c>
      <c r="AA12" s="111">
        <f>'EJEC NO IMPRIMIR'!AA12/'EJEC REGULAR'!$D$1</f>
        <v>509182</v>
      </c>
      <c r="AB12" s="111">
        <f>'EJEC NO IMPRIMIR'!AB12/'EJEC REGULAR'!$D$1</f>
        <v>0</v>
      </c>
      <c r="AC12" s="111">
        <f>'EJEC NO IMPRIMIR'!AC12/'EJEC REGULAR'!$D$1</f>
        <v>0</v>
      </c>
      <c r="AD12" s="111">
        <f>'EJEC NO IMPRIMIR'!AD12/'EJEC REGULAR'!$D$1</f>
        <v>52683735.111000001</v>
      </c>
      <c r="AE12" s="111">
        <f>'EJEC NO IMPRIMIR'!AE12/'EJEC REGULAR'!$D$1</f>
        <v>52683735.111000001</v>
      </c>
      <c r="AF12" s="66"/>
      <c r="AG12" s="65">
        <f>+AE12-AB12-AA12</f>
        <v>52174553.111000001</v>
      </c>
      <c r="AH12" s="66"/>
      <c r="AI12" s="66"/>
      <c r="AJ12" s="66">
        <f t="shared" si="8"/>
        <v>52174553.111000001</v>
      </c>
      <c r="AK12" s="66"/>
      <c r="AL12" s="66"/>
      <c r="AM12" s="66">
        <v>23144149493</v>
      </c>
      <c r="AN12" s="66">
        <f t="shared" ref="AN12:AN68" si="9">+AM12/$AN$8</f>
        <v>23144149.493000001</v>
      </c>
      <c r="AO12" s="66">
        <f t="shared" ref="AO12:AO36" si="10">+AJ12-AN12</f>
        <v>29030403.618000001</v>
      </c>
      <c r="AP12" s="66"/>
    </row>
    <row r="13" spans="1:48" ht="22.5" customHeight="1" x14ac:dyDescent="0.35">
      <c r="A13" s="63"/>
      <c r="B13" s="109" t="s">
        <v>25</v>
      </c>
      <c r="C13" s="99"/>
      <c r="D13" s="110" t="s">
        <v>26</v>
      </c>
      <c r="E13" s="99"/>
      <c r="F13" s="111">
        <f>'EJEC NO IMPRIMIR'!F13/'EJEC REGULAR'!$D$1</f>
        <v>1144679.571</v>
      </c>
      <c r="G13" s="111">
        <f>'EJEC NO IMPRIMIR'!G13/'EJEC REGULAR'!$D$1</f>
        <v>433627.34700000001</v>
      </c>
      <c r="H13" s="111">
        <f>'EJEC NO IMPRIMIR'!H13/'EJEC REGULAR'!$D$1</f>
        <v>1251582.4809999999</v>
      </c>
      <c r="I13" s="111">
        <f>'EJEC NO IMPRIMIR'!I13/'EJEC REGULAR'!$D$1</f>
        <v>379.25900000000001</v>
      </c>
      <c r="J13" s="111">
        <f>'EJEC NO IMPRIMIR'!J13/'EJEC REGULAR'!$D$1</f>
        <v>13671832.616</v>
      </c>
      <c r="K13" s="111">
        <f>'EJEC NO IMPRIMIR'!K13/'EJEC REGULAR'!$D$1</f>
        <v>126958.931</v>
      </c>
      <c r="L13" s="111">
        <f>'EJEC NO IMPRIMIR'!L13/'EJEC REGULAR'!$D$1</f>
        <v>342092.77500000002</v>
      </c>
      <c r="M13" s="111">
        <f>'EJEC NO IMPRIMIR'!M13/'EJEC REGULAR'!$D$1</f>
        <v>557487.25300000003</v>
      </c>
      <c r="N13" s="111">
        <f>'EJEC NO IMPRIMIR'!N13/'EJEC REGULAR'!$D$1</f>
        <v>2017.4179999999999</v>
      </c>
      <c r="O13" s="111">
        <f>'EJEC NO IMPRIMIR'!O13/'EJEC REGULAR'!$D$1</f>
        <v>297368.07500000001</v>
      </c>
      <c r="P13" s="111">
        <f>'EJEC NO IMPRIMIR'!P13/'EJEC REGULAR'!$D$1</f>
        <v>455.125</v>
      </c>
      <c r="Q13" s="111">
        <f>'EJEC NO IMPRIMIR'!Q13/'EJEC REGULAR'!$D$1</f>
        <v>208179.022</v>
      </c>
      <c r="R13" s="111">
        <f>'EJEC NO IMPRIMIR'!R13/'EJEC REGULAR'!$D$1</f>
        <v>436964.60600000003</v>
      </c>
      <c r="S13" s="111">
        <f>'EJEC NO IMPRIMIR'!S13/'EJEC REGULAR'!$D$1</f>
        <v>150277.774</v>
      </c>
      <c r="T13" s="111">
        <f>'EJEC NO IMPRIMIR'!T13/'EJEC REGULAR'!$D$1</f>
        <v>1152257.5619999999</v>
      </c>
      <c r="U13" s="111">
        <f>'EJEC NO IMPRIMIR'!U13/'EJEC REGULAR'!$D$1</f>
        <v>230721.61900000001</v>
      </c>
      <c r="V13" s="111">
        <f>'EJEC NO IMPRIMIR'!V13/'EJEC REGULAR'!$D$1</f>
        <v>0</v>
      </c>
      <c r="W13" s="111">
        <f>'EJEC NO IMPRIMIR'!W13/'EJEC REGULAR'!$D$1</f>
        <v>45392786.884000003</v>
      </c>
      <c r="X13" s="111">
        <f>'EJEC NO IMPRIMIR'!X13/'EJEC REGULAR'!$D$1</f>
        <v>1059542.4580000001</v>
      </c>
      <c r="Y13" s="111">
        <f>'EJEC NO IMPRIMIR'!Y13/'EJEC REGULAR'!$D$1</f>
        <v>4391.2169999999996</v>
      </c>
      <c r="Z13" s="111">
        <f>'EJEC NO IMPRIMIR'!Z13/'EJEC REGULAR'!$D$1</f>
        <v>25064.026999999998</v>
      </c>
      <c r="AA13" s="111">
        <f>'EJEC NO IMPRIMIR'!AA13/'EJEC REGULAR'!$D$1</f>
        <v>94007</v>
      </c>
      <c r="AB13" s="111">
        <f>'EJEC NO IMPRIMIR'!AB13/'EJEC REGULAR'!$D$1</f>
        <v>360877</v>
      </c>
      <c r="AC13" s="111">
        <f>'EJEC NO IMPRIMIR'!AC13/'EJEC REGULAR'!$D$1</f>
        <v>0</v>
      </c>
      <c r="AD13" s="111">
        <f>'EJEC NO IMPRIMIR'!AD13/'EJEC REGULAR'!$D$1</f>
        <v>66943550.020000003</v>
      </c>
      <c r="AE13" s="111">
        <f>'EJEC NO IMPRIMIR'!AE13/'EJEC REGULAR'!$D$1</f>
        <v>66943550.020000003</v>
      </c>
      <c r="AF13" s="66"/>
      <c r="AG13" s="65">
        <f t="shared" ref="AG13:AG69" si="11">+AE13-AB13-AA13</f>
        <v>66488666.020000003</v>
      </c>
      <c r="AH13" s="66"/>
      <c r="AI13" s="66" t="e">
        <f>+#REF!</f>
        <v>#REF!</v>
      </c>
      <c r="AJ13" s="66" t="e">
        <f t="shared" si="8"/>
        <v>#REF!</v>
      </c>
      <c r="AK13" s="66"/>
      <c r="AL13" s="66"/>
      <c r="AM13" s="66">
        <v>33381115545</v>
      </c>
      <c r="AN13" s="66">
        <f t="shared" si="9"/>
        <v>33381115.545000002</v>
      </c>
      <c r="AO13" s="66" t="e">
        <f t="shared" si="10"/>
        <v>#REF!</v>
      </c>
      <c r="AP13" s="66"/>
    </row>
    <row r="14" spans="1:48" ht="22.5" customHeight="1" x14ac:dyDescent="0.35">
      <c r="A14" s="63"/>
      <c r="B14" s="109" t="s">
        <v>44</v>
      </c>
      <c r="C14" s="99"/>
      <c r="D14" s="110" t="s">
        <v>2</v>
      </c>
      <c r="E14" s="99"/>
      <c r="F14" s="111">
        <f>'EJEC NO IMPRIMIR'!F14/'EJEC REGULAR'!$D$1</f>
        <v>26710017</v>
      </c>
      <c r="G14" s="111">
        <f>'EJEC NO IMPRIMIR'!G14/'EJEC REGULAR'!$D$1</f>
        <v>51579266</v>
      </c>
      <c r="H14" s="111">
        <f>'EJEC NO IMPRIMIR'!H14/'EJEC REGULAR'!$D$1</f>
        <v>183181970</v>
      </c>
      <c r="I14" s="111">
        <f>'EJEC NO IMPRIMIR'!I14/'EJEC REGULAR'!$D$1</f>
        <v>9000000</v>
      </c>
      <c r="J14" s="111">
        <f>'EJEC NO IMPRIMIR'!J14/'EJEC REGULAR'!$D$1</f>
        <v>1439409362.405</v>
      </c>
      <c r="K14" s="111">
        <f>'EJEC NO IMPRIMIR'!K14/'EJEC REGULAR'!$D$1</f>
        <v>14758121</v>
      </c>
      <c r="L14" s="111">
        <f>'EJEC NO IMPRIMIR'!L14/'EJEC REGULAR'!$D$1</f>
        <v>168864705</v>
      </c>
      <c r="M14" s="111">
        <f>'EJEC NO IMPRIMIR'!M14/'EJEC REGULAR'!$D$1</f>
        <v>100135986</v>
      </c>
      <c r="N14" s="111">
        <f>'EJEC NO IMPRIMIR'!N14/'EJEC REGULAR'!$D$1</f>
        <v>3522700</v>
      </c>
      <c r="O14" s="111">
        <f>'EJEC NO IMPRIMIR'!O14/'EJEC REGULAR'!$D$1</f>
        <v>109392160</v>
      </c>
      <c r="P14" s="111">
        <f>'EJEC NO IMPRIMIR'!P14/'EJEC REGULAR'!$D$1</f>
        <v>3251000</v>
      </c>
      <c r="Q14" s="111">
        <f>'EJEC NO IMPRIMIR'!Q14/'EJEC REGULAR'!$D$1</f>
        <v>30512025</v>
      </c>
      <c r="R14" s="111">
        <f>'EJEC NO IMPRIMIR'!R14/'EJEC REGULAR'!$D$1</f>
        <v>3730755</v>
      </c>
      <c r="S14" s="111">
        <f>'EJEC NO IMPRIMIR'!S14/'EJEC REGULAR'!$D$1</f>
        <v>6629821</v>
      </c>
      <c r="T14" s="111">
        <f>'EJEC NO IMPRIMIR'!T14/'EJEC REGULAR'!$D$1</f>
        <v>161127718</v>
      </c>
      <c r="U14" s="111">
        <f>'EJEC NO IMPRIMIR'!U14/'EJEC REGULAR'!$D$1</f>
        <v>9998081</v>
      </c>
      <c r="V14" s="111">
        <f>'EJEC NO IMPRIMIR'!V14/'EJEC REGULAR'!$D$1</f>
        <v>118791495</v>
      </c>
      <c r="W14" s="111">
        <f>'EJEC NO IMPRIMIR'!W14/'EJEC REGULAR'!$D$1</f>
        <v>331759346</v>
      </c>
      <c r="X14" s="111">
        <f>'EJEC NO IMPRIMIR'!X14/'EJEC REGULAR'!$D$1</f>
        <v>36522996</v>
      </c>
      <c r="Y14" s="111">
        <f>'EJEC NO IMPRIMIR'!Y14/'EJEC REGULAR'!$D$1</f>
        <v>1293599</v>
      </c>
      <c r="Z14" s="111">
        <f>'EJEC NO IMPRIMIR'!Z14/'EJEC REGULAR'!$D$1</f>
        <v>2625889</v>
      </c>
      <c r="AA14" s="111">
        <f>'EJEC NO IMPRIMIR'!AA14/'EJEC REGULAR'!$D$1</f>
        <v>1887300</v>
      </c>
      <c r="AB14" s="111">
        <f>'EJEC NO IMPRIMIR'!AB14/'EJEC REGULAR'!$D$1</f>
        <v>12929190</v>
      </c>
      <c r="AC14" s="111">
        <f>'EJEC NO IMPRIMIR'!AC14/'EJEC REGULAR'!$D$1</f>
        <v>0</v>
      </c>
      <c r="AD14" s="111">
        <f>'EJEC NO IMPRIMIR'!AD14/'EJEC REGULAR'!$D$1</f>
        <v>2827613502.4050002</v>
      </c>
      <c r="AE14" s="111">
        <f>'EJEC NO IMPRIMIR'!AE14/'EJEC REGULAR'!$D$1</f>
        <v>2827613502.4050002</v>
      </c>
      <c r="AF14" s="66"/>
      <c r="AG14" s="65">
        <f>+AE14-AB14-AA14</f>
        <v>2812797012.4050002</v>
      </c>
      <c r="AH14" s="66"/>
      <c r="AI14" s="66"/>
      <c r="AJ14" s="66">
        <f t="shared" si="8"/>
        <v>2812797012.4050002</v>
      </c>
      <c r="AK14" s="66"/>
      <c r="AL14" s="66"/>
      <c r="AN14" s="66">
        <f t="shared" si="9"/>
        <v>0</v>
      </c>
      <c r="AO14" s="66">
        <f t="shared" si="10"/>
        <v>2812797012.4050002</v>
      </c>
      <c r="AP14" s="66"/>
    </row>
    <row r="15" spans="1:48" ht="22.5" customHeight="1" x14ac:dyDescent="0.35">
      <c r="A15" s="63"/>
      <c r="B15" s="109" t="s">
        <v>20</v>
      </c>
      <c r="C15" s="99"/>
      <c r="D15" s="110" t="s">
        <v>45</v>
      </c>
      <c r="E15" s="99"/>
      <c r="F15" s="111">
        <f>'EJEC NO IMPRIMIR'!F15/'EJEC REGULAR'!$D$1</f>
        <v>26710017</v>
      </c>
      <c r="G15" s="111">
        <f>'EJEC NO IMPRIMIR'!G15/'EJEC REGULAR'!$D$1</f>
        <v>51579266</v>
      </c>
      <c r="H15" s="111">
        <f>'EJEC NO IMPRIMIR'!H15/'EJEC REGULAR'!$D$1</f>
        <v>183181970</v>
      </c>
      <c r="I15" s="111">
        <f>'EJEC NO IMPRIMIR'!I15/'EJEC REGULAR'!$D$1</f>
        <v>9000000</v>
      </c>
      <c r="J15" s="111">
        <f>'EJEC NO IMPRIMIR'!J15/'EJEC REGULAR'!$D$1</f>
        <v>1439409362.405</v>
      </c>
      <c r="K15" s="111">
        <f>'EJEC NO IMPRIMIR'!K15/'EJEC REGULAR'!$D$1</f>
        <v>14758121</v>
      </c>
      <c r="L15" s="111">
        <f>'EJEC NO IMPRIMIR'!L15/'EJEC REGULAR'!$D$1</f>
        <v>168864705</v>
      </c>
      <c r="M15" s="111">
        <f>'EJEC NO IMPRIMIR'!M15/'EJEC REGULAR'!$D$1</f>
        <v>100135986</v>
      </c>
      <c r="N15" s="111">
        <f>'EJEC NO IMPRIMIR'!N15/'EJEC REGULAR'!$D$1</f>
        <v>3522700</v>
      </c>
      <c r="O15" s="111">
        <f>'EJEC NO IMPRIMIR'!O15/'EJEC REGULAR'!$D$1</f>
        <v>109392160</v>
      </c>
      <c r="P15" s="111">
        <f>'EJEC NO IMPRIMIR'!P15/'EJEC REGULAR'!$D$1</f>
        <v>3251000</v>
      </c>
      <c r="Q15" s="111">
        <f>'EJEC NO IMPRIMIR'!Q15/'EJEC REGULAR'!$D$1</f>
        <v>30512025</v>
      </c>
      <c r="R15" s="111">
        <f>'EJEC NO IMPRIMIR'!R15/'EJEC REGULAR'!$D$1</f>
        <v>3730755</v>
      </c>
      <c r="S15" s="111">
        <f>'EJEC NO IMPRIMIR'!S15/'EJEC REGULAR'!$D$1</f>
        <v>6629821</v>
      </c>
      <c r="T15" s="111">
        <f>'EJEC NO IMPRIMIR'!T15/'EJEC REGULAR'!$D$1</f>
        <v>161127718</v>
      </c>
      <c r="U15" s="111">
        <f>'EJEC NO IMPRIMIR'!U15/'EJEC REGULAR'!$D$1</f>
        <v>9998081</v>
      </c>
      <c r="V15" s="111">
        <f>'EJEC NO IMPRIMIR'!V15/'EJEC REGULAR'!$D$1</f>
        <v>118791495</v>
      </c>
      <c r="W15" s="111">
        <f>'EJEC NO IMPRIMIR'!W15/'EJEC REGULAR'!$D$1</f>
        <v>331759346</v>
      </c>
      <c r="X15" s="111">
        <f>'EJEC NO IMPRIMIR'!X15/'EJEC REGULAR'!$D$1</f>
        <v>36522996</v>
      </c>
      <c r="Y15" s="111">
        <f>'EJEC NO IMPRIMIR'!Y15/'EJEC REGULAR'!$D$1</f>
        <v>1293599</v>
      </c>
      <c r="Z15" s="111">
        <f>'EJEC NO IMPRIMIR'!Z15/'EJEC REGULAR'!$D$1</f>
        <v>2625889</v>
      </c>
      <c r="AA15" s="111">
        <f>'EJEC NO IMPRIMIR'!AA15/'EJEC REGULAR'!$D$1</f>
        <v>1887300</v>
      </c>
      <c r="AB15" s="111">
        <f>'EJEC NO IMPRIMIR'!AB15/'EJEC REGULAR'!$D$1</f>
        <v>12929190</v>
      </c>
      <c r="AC15" s="111">
        <f>'EJEC NO IMPRIMIR'!AC15/'EJEC REGULAR'!$D$1</f>
        <v>0</v>
      </c>
      <c r="AD15" s="111">
        <f>'EJEC NO IMPRIMIR'!AD15/'EJEC REGULAR'!$D$1</f>
        <v>2827613502.4050002</v>
      </c>
      <c r="AE15" s="111">
        <f>'EJEC NO IMPRIMIR'!AE15/'EJEC REGULAR'!$D$1</f>
        <v>2827613502.4050002</v>
      </c>
      <c r="AF15" s="66"/>
      <c r="AG15" s="65">
        <f t="shared" si="11"/>
        <v>2812797012.4050002</v>
      </c>
      <c r="AH15" s="66"/>
      <c r="AI15" s="66"/>
      <c r="AJ15" s="66">
        <f t="shared" si="8"/>
        <v>2812797012.4050002</v>
      </c>
      <c r="AK15" s="66"/>
      <c r="AL15" s="66"/>
      <c r="AN15" s="66">
        <f t="shared" si="9"/>
        <v>0</v>
      </c>
      <c r="AO15" s="66">
        <f t="shared" si="10"/>
        <v>2812797012.4050002</v>
      </c>
      <c r="AP15" s="66"/>
    </row>
    <row r="16" spans="1:48" ht="22.5" customHeight="1" x14ac:dyDescent="0.35">
      <c r="A16" s="63"/>
      <c r="B16" s="109"/>
      <c r="C16" s="99"/>
      <c r="D16" s="110" t="s">
        <v>3</v>
      </c>
      <c r="E16" s="99"/>
      <c r="F16" s="111">
        <f>'EJEC NO IMPRIMIR'!F16/'EJEC REGULAR'!$D$1</f>
        <v>18076204</v>
      </c>
      <c r="G16" s="111">
        <f>'EJEC NO IMPRIMIR'!G16/'EJEC REGULAR'!$D$1</f>
        <v>11979266</v>
      </c>
      <c r="H16" s="111">
        <f>'EJEC NO IMPRIMIR'!H16/'EJEC REGULAR'!$D$1</f>
        <v>18942400</v>
      </c>
      <c r="I16" s="111">
        <f>'EJEC NO IMPRIMIR'!I16/'EJEC REGULAR'!$D$1</f>
        <v>0</v>
      </c>
      <c r="J16" s="111">
        <f>'EJEC NO IMPRIMIR'!J16/'EJEC REGULAR'!$D$1</f>
        <v>82206504</v>
      </c>
      <c r="K16" s="111">
        <f>'EJEC NO IMPRIMIR'!K16/'EJEC REGULAR'!$D$1</f>
        <v>7358121</v>
      </c>
      <c r="L16" s="111">
        <f>'EJEC NO IMPRIMIR'!L16/'EJEC REGULAR'!$D$1</f>
        <v>35706840</v>
      </c>
      <c r="M16" s="111">
        <f>'EJEC NO IMPRIMIR'!M16/'EJEC REGULAR'!$D$1</f>
        <v>9335986</v>
      </c>
      <c r="N16" s="111">
        <f>'EJEC NO IMPRIMIR'!N16/'EJEC REGULAR'!$D$1</f>
        <v>272700</v>
      </c>
      <c r="O16" s="111">
        <f>'EJEC NO IMPRIMIR'!O16/'EJEC REGULAR'!$D$1</f>
        <v>6510000</v>
      </c>
      <c r="P16" s="111">
        <f>'EJEC NO IMPRIMIR'!P16/'EJEC REGULAR'!$D$1</f>
        <v>651000</v>
      </c>
      <c r="Q16" s="111">
        <f>'EJEC NO IMPRIMIR'!Q16/'EJEC REGULAR'!$D$1</f>
        <v>6463281</v>
      </c>
      <c r="R16" s="111">
        <f>'EJEC NO IMPRIMIR'!R16/'EJEC REGULAR'!$D$1</f>
        <v>3480755</v>
      </c>
      <c r="S16" s="111">
        <f>'EJEC NO IMPRIMIR'!S16/'EJEC REGULAR'!$D$1</f>
        <v>5229821</v>
      </c>
      <c r="T16" s="111">
        <f>'EJEC NO IMPRIMIR'!T16/'EJEC REGULAR'!$D$1</f>
        <v>12024000</v>
      </c>
      <c r="U16" s="111">
        <f>'EJEC NO IMPRIMIR'!U16/'EJEC REGULAR'!$D$1</f>
        <v>9098081</v>
      </c>
      <c r="V16" s="111">
        <f>'EJEC NO IMPRIMIR'!V16/'EJEC REGULAR'!$D$1</f>
        <v>351495</v>
      </c>
      <c r="W16" s="111">
        <f>'EJEC NO IMPRIMIR'!W16/'EJEC REGULAR'!$D$1</f>
        <v>14891119</v>
      </c>
      <c r="X16" s="111">
        <f>'EJEC NO IMPRIMIR'!X16/'EJEC REGULAR'!$D$1</f>
        <v>19420000</v>
      </c>
      <c r="Y16" s="111">
        <f>'EJEC NO IMPRIMIR'!Y16/'EJEC REGULAR'!$D$1</f>
        <v>0</v>
      </c>
      <c r="Z16" s="111">
        <f>'EJEC NO IMPRIMIR'!Z16/'EJEC REGULAR'!$D$1</f>
        <v>1059488</v>
      </c>
      <c r="AA16" s="111">
        <f>'EJEC NO IMPRIMIR'!AA16/'EJEC REGULAR'!$D$1</f>
        <v>1763000</v>
      </c>
      <c r="AB16" s="111">
        <f>'EJEC NO IMPRIMIR'!AB16/'EJEC REGULAR'!$D$1</f>
        <v>8807536</v>
      </c>
      <c r="AC16" s="111">
        <f>'EJEC NO IMPRIMIR'!AC16/'EJEC REGULAR'!$D$1</f>
        <v>0</v>
      </c>
      <c r="AD16" s="111">
        <f>'EJEC NO IMPRIMIR'!AD16/'EJEC REGULAR'!$D$1</f>
        <v>273627597</v>
      </c>
      <c r="AE16" s="111">
        <f>'EJEC NO IMPRIMIR'!AE16/'EJEC REGULAR'!$D$1</f>
        <v>273627597</v>
      </c>
      <c r="AF16" s="66"/>
      <c r="AG16" s="65">
        <f t="shared" si="11"/>
        <v>263057061</v>
      </c>
      <c r="AH16" s="66"/>
      <c r="AI16" s="66"/>
      <c r="AJ16" s="66">
        <f t="shared" si="8"/>
        <v>263057061</v>
      </c>
      <c r="AK16" s="66"/>
      <c r="AL16" s="66"/>
      <c r="AM16" s="66">
        <v>122660085000</v>
      </c>
      <c r="AN16" s="66">
        <f t="shared" si="9"/>
        <v>122660085</v>
      </c>
      <c r="AO16" s="66">
        <f t="shared" si="10"/>
        <v>140396976</v>
      </c>
      <c r="AP16" s="66"/>
    </row>
    <row r="17" spans="1:42" ht="22.5" customHeight="1" x14ac:dyDescent="0.35">
      <c r="A17" s="63"/>
      <c r="B17" s="109"/>
      <c r="C17" s="99"/>
      <c r="D17" s="110" t="s">
        <v>48</v>
      </c>
      <c r="E17" s="99"/>
      <c r="F17" s="111">
        <f>'EJEC NO IMPRIMIR'!F17/'EJEC REGULAR'!$D$1</f>
        <v>8633813</v>
      </c>
      <c r="G17" s="111">
        <f>'EJEC NO IMPRIMIR'!G17/'EJEC REGULAR'!$D$1</f>
        <v>39600000</v>
      </c>
      <c r="H17" s="111">
        <f>'EJEC NO IMPRIMIR'!H17/'EJEC REGULAR'!$D$1</f>
        <v>164239570</v>
      </c>
      <c r="I17" s="111">
        <f>'EJEC NO IMPRIMIR'!I17/'EJEC REGULAR'!$D$1</f>
        <v>9000000</v>
      </c>
      <c r="J17" s="111">
        <f>'EJEC NO IMPRIMIR'!J17/'EJEC REGULAR'!$D$1</f>
        <v>1357202858.405</v>
      </c>
      <c r="K17" s="111">
        <f>'EJEC NO IMPRIMIR'!K17/'EJEC REGULAR'!$D$1</f>
        <v>7400000</v>
      </c>
      <c r="L17" s="111">
        <f>'EJEC NO IMPRIMIR'!L17/'EJEC REGULAR'!$D$1</f>
        <v>133157865</v>
      </c>
      <c r="M17" s="111">
        <f>'EJEC NO IMPRIMIR'!M17/'EJEC REGULAR'!$D$1</f>
        <v>90800000</v>
      </c>
      <c r="N17" s="111">
        <f>'EJEC NO IMPRIMIR'!N17/'EJEC REGULAR'!$D$1</f>
        <v>3250000</v>
      </c>
      <c r="O17" s="111">
        <f>'EJEC NO IMPRIMIR'!O17/'EJEC REGULAR'!$D$1</f>
        <v>102882160</v>
      </c>
      <c r="P17" s="111">
        <f>'EJEC NO IMPRIMIR'!P17/'EJEC REGULAR'!$D$1</f>
        <v>2600000</v>
      </c>
      <c r="Q17" s="111">
        <f>'EJEC NO IMPRIMIR'!Q17/'EJEC REGULAR'!$D$1</f>
        <v>24048744</v>
      </c>
      <c r="R17" s="111">
        <f>'EJEC NO IMPRIMIR'!R17/'EJEC REGULAR'!$D$1</f>
        <v>250000</v>
      </c>
      <c r="S17" s="111">
        <f>'EJEC NO IMPRIMIR'!S17/'EJEC REGULAR'!$D$1</f>
        <v>1400000</v>
      </c>
      <c r="T17" s="111">
        <f>'EJEC NO IMPRIMIR'!T17/'EJEC REGULAR'!$D$1</f>
        <v>149103718</v>
      </c>
      <c r="U17" s="111">
        <f>'EJEC NO IMPRIMIR'!U17/'EJEC REGULAR'!$D$1</f>
        <v>900000</v>
      </c>
      <c r="V17" s="111">
        <f>'EJEC NO IMPRIMIR'!V17/'EJEC REGULAR'!$D$1</f>
        <v>118440000</v>
      </c>
      <c r="W17" s="111">
        <f>'EJEC NO IMPRIMIR'!W17/'EJEC REGULAR'!$D$1</f>
        <v>316868227</v>
      </c>
      <c r="X17" s="111">
        <f>'EJEC NO IMPRIMIR'!X17/'EJEC REGULAR'!$D$1</f>
        <v>17102996</v>
      </c>
      <c r="Y17" s="111">
        <f>'EJEC NO IMPRIMIR'!Y17/'EJEC REGULAR'!$D$1</f>
        <v>1293599</v>
      </c>
      <c r="Z17" s="111">
        <f>'EJEC NO IMPRIMIR'!Z17/'EJEC REGULAR'!$D$1</f>
        <v>1566401</v>
      </c>
      <c r="AA17" s="111">
        <f>'EJEC NO IMPRIMIR'!AA17/'EJEC REGULAR'!$D$1</f>
        <v>124300</v>
      </c>
      <c r="AB17" s="111">
        <f>'EJEC NO IMPRIMIR'!AB17/'EJEC REGULAR'!$D$1</f>
        <v>4121654</v>
      </c>
      <c r="AC17" s="111">
        <f>'EJEC NO IMPRIMIR'!AC17/'EJEC REGULAR'!$D$1</f>
        <v>0</v>
      </c>
      <c r="AD17" s="111">
        <f>'EJEC NO IMPRIMIR'!AD17/'EJEC REGULAR'!$D$1</f>
        <v>2553985905.4050002</v>
      </c>
      <c r="AE17" s="111">
        <f>'EJEC NO IMPRIMIR'!AE17/'EJEC REGULAR'!$D$1</f>
        <v>2553985905.4050002</v>
      </c>
      <c r="AF17" s="66"/>
      <c r="AG17" s="65">
        <f t="shared" si="11"/>
        <v>2549739951.4050002</v>
      </c>
      <c r="AH17" s="66"/>
      <c r="AI17" s="66"/>
      <c r="AJ17" s="66">
        <f t="shared" si="8"/>
        <v>2549739951.4050002</v>
      </c>
      <c r="AK17" s="66"/>
      <c r="AL17" s="66"/>
      <c r="AM17" s="66">
        <v>809032850000</v>
      </c>
      <c r="AN17" s="66">
        <f t="shared" si="9"/>
        <v>809032850</v>
      </c>
      <c r="AO17" s="66">
        <f t="shared" si="10"/>
        <v>1740707101.4050002</v>
      </c>
      <c r="AP17" s="66"/>
    </row>
    <row r="18" spans="1:42" ht="22.5" customHeight="1" x14ac:dyDescent="0.35">
      <c r="A18" s="63"/>
      <c r="B18" s="109" t="s">
        <v>31</v>
      </c>
      <c r="C18" s="99"/>
      <c r="D18" s="110" t="s">
        <v>46</v>
      </c>
      <c r="E18" s="99"/>
      <c r="F18" s="111">
        <f>'EJEC NO IMPRIMIR'!F18/'EJEC REGULAR'!$D$1</f>
        <v>0</v>
      </c>
      <c r="G18" s="111">
        <f>'EJEC NO IMPRIMIR'!G18/'EJEC REGULAR'!$D$1</f>
        <v>0</v>
      </c>
      <c r="H18" s="111">
        <f>'EJEC NO IMPRIMIR'!H18/'EJEC REGULAR'!$D$1</f>
        <v>0</v>
      </c>
      <c r="I18" s="111">
        <f>'EJEC NO IMPRIMIR'!I18/'EJEC REGULAR'!$D$1</f>
        <v>0</v>
      </c>
      <c r="J18" s="111">
        <f>'EJEC NO IMPRIMIR'!J18/'EJEC REGULAR'!$D$1</f>
        <v>0</v>
      </c>
      <c r="K18" s="111">
        <f>'EJEC NO IMPRIMIR'!K18/'EJEC REGULAR'!$D$1</f>
        <v>0</v>
      </c>
      <c r="L18" s="111">
        <f>'EJEC NO IMPRIMIR'!L18/'EJEC REGULAR'!$D$1</f>
        <v>0</v>
      </c>
      <c r="M18" s="111">
        <f>'EJEC NO IMPRIMIR'!M18/'EJEC REGULAR'!$D$1</f>
        <v>0</v>
      </c>
      <c r="N18" s="111">
        <f>'EJEC NO IMPRIMIR'!N18/'EJEC REGULAR'!$D$1</f>
        <v>0</v>
      </c>
      <c r="O18" s="111">
        <f>'EJEC NO IMPRIMIR'!O18/'EJEC REGULAR'!$D$1</f>
        <v>0</v>
      </c>
      <c r="P18" s="111">
        <f>'EJEC NO IMPRIMIR'!P18/'EJEC REGULAR'!$D$1</f>
        <v>0</v>
      </c>
      <c r="Q18" s="111">
        <f>'EJEC NO IMPRIMIR'!Q18/'EJEC REGULAR'!$D$1</f>
        <v>0</v>
      </c>
      <c r="R18" s="111">
        <f>'EJEC NO IMPRIMIR'!R18/'EJEC REGULAR'!$D$1</f>
        <v>0</v>
      </c>
      <c r="S18" s="111">
        <f>'EJEC NO IMPRIMIR'!S18/'EJEC REGULAR'!$D$1</f>
        <v>0</v>
      </c>
      <c r="T18" s="111">
        <f>'EJEC NO IMPRIMIR'!T18/'EJEC REGULAR'!$D$1</f>
        <v>0</v>
      </c>
      <c r="U18" s="111">
        <f>'EJEC NO IMPRIMIR'!U18/'EJEC REGULAR'!$D$1</f>
        <v>0</v>
      </c>
      <c r="V18" s="111">
        <f>'EJEC NO IMPRIMIR'!V18/'EJEC REGULAR'!$D$1</f>
        <v>0</v>
      </c>
      <c r="W18" s="111">
        <f>'EJEC NO IMPRIMIR'!W18/'EJEC REGULAR'!$D$1</f>
        <v>0</v>
      </c>
      <c r="X18" s="111">
        <f>'EJEC NO IMPRIMIR'!X18/'EJEC REGULAR'!$D$1</f>
        <v>0</v>
      </c>
      <c r="Y18" s="111">
        <f>'EJEC NO IMPRIMIR'!Y18/'EJEC REGULAR'!$D$1</f>
        <v>0</v>
      </c>
      <c r="Z18" s="111">
        <f>'EJEC NO IMPRIMIR'!Z18/'EJEC REGULAR'!$D$1</f>
        <v>0</v>
      </c>
      <c r="AA18" s="111">
        <f>'EJEC NO IMPRIMIR'!AA18/'EJEC REGULAR'!$D$1</f>
        <v>0</v>
      </c>
      <c r="AB18" s="111">
        <f>'EJEC NO IMPRIMIR'!AB18/'EJEC REGULAR'!$D$1</f>
        <v>0</v>
      </c>
      <c r="AC18" s="111">
        <f>'EJEC NO IMPRIMIR'!AC18/'EJEC REGULAR'!$D$1</f>
        <v>0</v>
      </c>
      <c r="AD18" s="111">
        <f>'EJEC NO IMPRIMIR'!AD18/'EJEC REGULAR'!$D$1</f>
        <v>0</v>
      </c>
      <c r="AE18" s="111">
        <f>'EJEC NO IMPRIMIR'!AE18/'EJEC REGULAR'!$D$1</f>
        <v>0</v>
      </c>
      <c r="AF18" s="66"/>
      <c r="AG18" s="65">
        <f t="shared" si="11"/>
        <v>0</v>
      </c>
      <c r="AH18" s="66"/>
      <c r="AI18" s="66"/>
      <c r="AJ18" s="66">
        <f t="shared" si="8"/>
        <v>0</v>
      </c>
      <c r="AK18" s="66"/>
      <c r="AL18" s="66"/>
      <c r="AM18" s="66">
        <v>321874632</v>
      </c>
      <c r="AN18" s="66">
        <f t="shared" si="9"/>
        <v>321874.63199999998</v>
      </c>
      <c r="AO18" s="66">
        <f t="shared" si="10"/>
        <v>-321874.63199999998</v>
      </c>
      <c r="AP18" s="66"/>
    </row>
    <row r="19" spans="1:42" ht="22.5" customHeight="1" x14ac:dyDescent="0.35">
      <c r="A19" s="63"/>
      <c r="B19" s="109" t="s">
        <v>4</v>
      </c>
      <c r="C19" s="99"/>
      <c r="D19" s="110" t="s">
        <v>27</v>
      </c>
      <c r="E19" s="99"/>
      <c r="F19" s="111">
        <f>'EJEC NO IMPRIMIR'!F19/'EJEC REGULAR'!$D$1</f>
        <v>95830</v>
      </c>
      <c r="G19" s="111">
        <f>'EJEC NO IMPRIMIR'!G19/'EJEC REGULAR'!$D$1</f>
        <v>68950</v>
      </c>
      <c r="H19" s="111">
        <f>'EJEC NO IMPRIMIR'!H19/'EJEC REGULAR'!$D$1</f>
        <v>19850</v>
      </c>
      <c r="I19" s="111">
        <f>'EJEC NO IMPRIMIR'!I19/'EJEC REGULAR'!$D$1</f>
        <v>0</v>
      </c>
      <c r="J19" s="111">
        <f>'EJEC NO IMPRIMIR'!J19/'EJEC REGULAR'!$D$1</f>
        <v>9950</v>
      </c>
      <c r="K19" s="111">
        <f>'EJEC NO IMPRIMIR'!K19/'EJEC REGULAR'!$D$1</f>
        <v>0</v>
      </c>
      <c r="L19" s="111">
        <f>'EJEC NO IMPRIMIR'!L19/'EJEC REGULAR'!$D$1</f>
        <v>0</v>
      </c>
      <c r="M19" s="111">
        <f>'EJEC NO IMPRIMIR'!M19/'EJEC REGULAR'!$D$1</f>
        <v>27600</v>
      </c>
      <c r="N19" s="111">
        <f>'EJEC NO IMPRIMIR'!N19/'EJEC REGULAR'!$D$1</f>
        <v>0</v>
      </c>
      <c r="O19" s="111">
        <f>'EJEC NO IMPRIMIR'!O19/'EJEC REGULAR'!$D$1</f>
        <v>27850</v>
      </c>
      <c r="P19" s="111">
        <f>'EJEC NO IMPRIMIR'!P19/'EJEC REGULAR'!$D$1</f>
        <v>0</v>
      </c>
      <c r="Q19" s="111">
        <f>'EJEC NO IMPRIMIR'!Q19/'EJEC REGULAR'!$D$1</f>
        <v>9600</v>
      </c>
      <c r="R19" s="111">
        <f>'EJEC NO IMPRIMIR'!R19/'EJEC REGULAR'!$D$1</f>
        <v>0</v>
      </c>
      <c r="S19" s="111">
        <f>'EJEC NO IMPRIMIR'!S19/'EJEC REGULAR'!$D$1</f>
        <v>16220</v>
      </c>
      <c r="T19" s="111">
        <f>'EJEC NO IMPRIMIR'!T19/'EJEC REGULAR'!$D$1</f>
        <v>0</v>
      </c>
      <c r="U19" s="111">
        <f>'EJEC NO IMPRIMIR'!U19/'EJEC REGULAR'!$D$1</f>
        <v>10600</v>
      </c>
      <c r="V19" s="111">
        <f>'EJEC NO IMPRIMIR'!V19/'EJEC REGULAR'!$D$1</f>
        <v>0</v>
      </c>
      <c r="W19" s="111">
        <f>'EJEC NO IMPRIMIR'!W19/'EJEC REGULAR'!$D$1</f>
        <v>0</v>
      </c>
      <c r="X19" s="111">
        <f>'EJEC NO IMPRIMIR'!X19/'EJEC REGULAR'!$D$1</f>
        <v>142558.56</v>
      </c>
      <c r="Y19" s="111">
        <f>'EJEC NO IMPRIMIR'!Y19/'EJEC REGULAR'!$D$1</f>
        <v>0</v>
      </c>
      <c r="Z19" s="111">
        <f>'EJEC NO IMPRIMIR'!Z19/'EJEC REGULAR'!$D$1</f>
        <v>0</v>
      </c>
      <c r="AA19" s="111">
        <f>'EJEC NO IMPRIMIR'!AA19/'EJEC REGULAR'!$D$1</f>
        <v>8534</v>
      </c>
      <c r="AB19" s="111">
        <f>'EJEC NO IMPRIMIR'!AB19/'EJEC REGULAR'!$D$1</f>
        <v>8919</v>
      </c>
      <c r="AC19" s="111">
        <f>'EJEC NO IMPRIMIR'!AC19/'EJEC REGULAR'!$D$1</f>
        <v>0</v>
      </c>
      <c r="AD19" s="111">
        <f>'EJEC NO IMPRIMIR'!AD19/'EJEC REGULAR'!$D$1</f>
        <v>446461.56</v>
      </c>
      <c r="AE19" s="111">
        <f>'EJEC NO IMPRIMIR'!AE19/'EJEC REGULAR'!$D$1</f>
        <v>446461.56</v>
      </c>
      <c r="AF19" s="66"/>
      <c r="AG19" s="65">
        <f t="shared" si="11"/>
        <v>429008.56</v>
      </c>
      <c r="AH19" s="66"/>
      <c r="AI19" s="66"/>
      <c r="AJ19" s="66">
        <f t="shared" si="8"/>
        <v>429008.56</v>
      </c>
      <c r="AK19" s="66"/>
      <c r="AL19" s="66"/>
      <c r="AN19" s="66">
        <f t="shared" si="9"/>
        <v>0</v>
      </c>
      <c r="AO19" s="66">
        <f t="shared" si="10"/>
        <v>429008.56</v>
      </c>
      <c r="AP19" s="66"/>
    </row>
    <row r="20" spans="1:42" ht="22.5" customHeight="1" x14ac:dyDescent="0.35">
      <c r="A20" s="63"/>
      <c r="B20" s="109" t="s">
        <v>59</v>
      </c>
      <c r="C20" s="99"/>
      <c r="D20" s="110" t="s">
        <v>28</v>
      </c>
      <c r="E20" s="99"/>
      <c r="F20" s="111">
        <f>'EJEC NO IMPRIMIR'!F20/'EJEC REGULAR'!$D$1</f>
        <v>0</v>
      </c>
      <c r="G20" s="111">
        <f>'EJEC NO IMPRIMIR'!G20/'EJEC REGULAR'!$D$1</f>
        <v>0</v>
      </c>
      <c r="H20" s="111">
        <f>'EJEC NO IMPRIMIR'!H20/'EJEC REGULAR'!$D$1</f>
        <v>0</v>
      </c>
      <c r="I20" s="111">
        <f>'EJEC NO IMPRIMIR'!I20/'EJEC REGULAR'!$D$1</f>
        <v>0</v>
      </c>
      <c r="J20" s="111">
        <f>'EJEC NO IMPRIMIR'!J20/'EJEC REGULAR'!$D$1</f>
        <v>0</v>
      </c>
      <c r="K20" s="111">
        <f>'EJEC NO IMPRIMIR'!K20/'EJEC REGULAR'!$D$1</f>
        <v>0</v>
      </c>
      <c r="L20" s="111">
        <f>'EJEC NO IMPRIMIR'!L20/'EJEC REGULAR'!$D$1</f>
        <v>0</v>
      </c>
      <c r="M20" s="111">
        <f>'EJEC NO IMPRIMIR'!M20/'EJEC REGULAR'!$D$1</f>
        <v>0</v>
      </c>
      <c r="N20" s="111">
        <f>'EJEC NO IMPRIMIR'!N20/'EJEC REGULAR'!$D$1</f>
        <v>0</v>
      </c>
      <c r="O20" s="111">
        <f>'EJEC NO IMPRIMIR'!O20/'EJEC REGULAR'!$D$1</f>
        <v>0</v>
      </c>
      <c r="P20" s="111">
        <f>'EJEC NO IMPRIMIR'!P20/'EJEC REGULAR'!$D$1</f>
        <v>0</v>
      </c>
      <c r="Q20" s="111">
        <f>'EJEC NO IMPRIMIR'!Q20/'EJEC REGULAR'!$D$1</f>
        <v>0</v>
      </c>
      <c r="R20" s="111">
        <f>'EJEC NO IMPRIMIR'!R20/'EJEC REGULAR'!$D$1</f>
        <v>0</v>
      </c>
      <c r="S20" s="111">
        <f>'EJEC NO IMPRIMIR'!S20/'EJEC REGULAR'!$D$1</f>
        <v>0</v>
      </c>
      <c r="T20" s="111">
        <f>'EJEC NO IMPRIMIR'!T20/'EJEC REGULAR'!$D$1</f>
        <v>0</v>
      </c>
      <c r="U20" s="111">
        <f>'EJEC NO IMPRIMIR'!U20/'EJEC REGULAR'!$D$1</f>
        <v>0</v>
      </c>
      <c r="V20" s="111">
        <f>'EJEC NO IMPRIMIR'!V20/'EJEC REGULAR'!$D$1</f>
        <v>0</v>
      </c>
      <c r="W20" s="111">
        <f>'EJEC NO IMPRIMIR'!W20/'EJEC REGULAR'!$D$1</f>
        <v>0</v>
      </c>
      <c r="X20" s="111">
        <f>'EJEC NO IMPRIMIR'!X20/'EJEC REGULAR'!$D$1</f>
        <v>0</v>
      </c>
      <c r="Y20" s="111">
        <f>'EJEC NO IMPRIMIR'!Y20/'EJEC REGULAR'!$D$1</f>
        <v>0</v>
      </c>
      <c r="Z20" s="111">
        <f>'EJEC NO IMPRIMIR'!Z20/'EJEC REGULAR'!$D$1</f>
        <v>0</v>
      </c>
      <c r="AA20" s="111">
        <f>'EJEC NO IMPRIMIR'!AA20/'EJEC REGULAR'!$D$1</f>
        <v>0</v>
      </c>
      <c r="AB20" s="111">
        <f>'EJEC NO IMPRIMIR'!AB20/'EJEC REGULAR'!$D$1</f>
        <v>0</v>
      </c>
      <c r="AC20" s="111">
        <f>'EJEC NO IMPRIMIR'!AC20/'EJEC REGULAR'!$D$1</f>
        <v>0</v>
      </c>
      <c r="AD20" s="111">
        <f>'EJEC NO IMPRIMIR'!AD20/'EJEC REGULAR'!$D$1</f>
        <v>0</v>
      </c>
      <c r="AE20" s="111">
        <f>'EJEC NO IMPRIMIR'!AE20/'EJEC REGULAR'!$D$1</f>
        <v>0</v>
      </c>
      <c r="AF20" s="66"/>
      <c r="AG20" s="65">
        <f t="shared" si="11"/>
        <v>0</v>
      </c>
      <c r="AH20" s="66"/>
      <c r="AI20" s="66"/>
      <c r="AJ20" s="66">
        <f t="shared" si="8"/>
        <v>0</v>
      </c>
      <c r="AK20" s="66"/>
      <c r="AL20" s="66"/>
      <c r="AN20" s="66">
        <f t="shared" si="9"/>
        <v>0</v>
      </c>
      <c r="AO20" s="66">
        <f t="shared" si="10"/>
        <v>0</v>
      </c>
      <c r="AP20" s="66"/>
    </row>
    <row r="21" spans="1:42" ht="22.5" customHeight="1" x14ac:dyDescent="0.35">
      <c r="A21" s="63"/>
      <c r="B21" s="109" t="s">
        <v>60</v>
      </c>
      <c r="C21" s="99"/>
      <c r="D21" s="110" t="s">
        <v>29</v>
      </c>
      <c r="E21" s="99"/>
      <c r="F21" s="111">
        <f>'EJEC NO IMPRIMIR'!F21/'EJEC REGULAR'!$D$1</f>
        <v>1305182.5249999999</v>
      </c>
      <c r="G21" s="111">
        <f>'EJEC NO IMPRIMIR'!G21/'EJEC REGULAR'!$D$1</f>
        <v>4030548.46</v>
      </c>
      <c r="H21" s="111">
        <f>'EJEC NO IMPRIMIR'!H21/'EJEC REGULAR'!$D$1</f>
        <v>2773641.1719999998</v>
      </c>
      <c r="I21" s="111">
        <f>'EJEC NO IMPRIMIR'!I21/'EJEC REGULAR'!$D$1</f>
        <v>365.59500000000003</v>
      </c>
      <c r="J21" s="111">
        <f>'EJEC NO IMPRIMIR'!J21/'EJEC REGULAR'!$D$1</f>
        <v>21954797.960000001</v>
      </c>
      <c r="K21" s="111">
        <f>'EJEC NO IMPRIMIR'!K21/'EJEC REGULAR'!$D$1</f>
        <v>19735.267</v>
      </c>
      <c r="L21" s="111">
        <f>'EJEC NO IMPRIMIR'!L21/'EJEC REGULAR'!$D$1</f>
        <v>83650.52</v>
      </c>
      <c r="M21" s="111">
        <f>'EJEC NO IMPRIMIR'!M21/'EJEC REGULAR'!$D$1</f>
        <v>1956668.254</v>
      </c>
      <c r="N21" s="111">
        <f>'EJEC NO IMPRIMIR'!N21/'EJEC REGULAR'!$D$1</f>
        <v>0</v>
      </c>
      <c r="O21" s="111">
        <f>'EJEC NO IMPRIMIR'!O21/'EJEC REGULAR'!$D$1</f>
        <v>2012326.8640000001</v>
      </c>
      <c r="P21" s="111">
        <f>'EJEC NO IMPRIMIR'!P21/'EJEC REGULAR'!$D$1</f>
        <v>0</v>
      </c>
      <c r="Q21" s="111">
        <f>'EJEC NO IMPRIMIR'!Q21/'EJEC REGULAR'!$D$1</f>
        <v>386435.74200000003</v>
      </c>
      <c r="R21" s="111">
        <f>'EJEC NO IMPRIMIR'!R21/'EJEC REGULAR'!$D$1</f>
        <v>125397.031</v>
      </c>
      <c r="S21" s="111">
        <f>'EJEC NO IMPRIMIR'!S21/'EJEC REGULAR'!$D$1</f>
        <v>308703.68</v>
      </c>
      <c r="T21" s="111">
        <f>'EJEC NO IMPRIMIR'!T21/'EJEC REGULAR'!$D$1</f>
        <v>303164.663</v>
      </c>
      <c r="U21" s="111">
        <f>'EJEC NO IMPRIMIR'!U21/'EJEC REGULAR'!$D$1</f>
        <v>759143.53200000001</v>
      </c>
      <c r="V21" s="111">
        <f>'EJEC NO IMPRIMIR'!V21/'EJEC REGULAR'!$D$1</f>
        <v>0</v>
      </c>
      <c r="W21" s="111">
        <f>'EJEC NO IMPRIMIR'!W21/'EJEC REGULAR'!$D$1</f>
        <v>209701.77299999999</v>
      </c>
      <c r="X21" s="111">
        <f>'EJEC NO IMPRIMIR'!X21/'EJEC REGULAR'!$D$1</f>
        <v>963269.43500000006</v>
      </c>
      <c r="Y21" s="111">
        <f>'EJEC NO IMPRIMIR'!Y21/'EJEC REGULAR'!$D$1</f>
        <v>268.322</v>
      </c>
      <c r="Z21" s="111">
        <f>'EJEC NO IMPRIMIR'!Z21/'EJEC REGULAR'!$D$1</f>
        <v>0</v>
      </c>
      <c r="AA21" s="111">
        <f>'EJEC NO IMPRIMIR'!AA21/'EJEC REGULAR'!$D$1</f>
        <v>80913</v>
      </c>
      <c r="AB21" s="111">
        <f>'EJEC NO IMPRIMIR'!AB21/'EJEC REGULAR'!$D$1</f>
        <v>0</v>
      </c>
      <c r="AC21" s="111">
        <f>'EJEC NO IMPRIMIR'!AC21/'EJEC REGULAR'!$D$1</f>
        <v>0</v>
      </c>
      <c r="AD21" s="111">
        <f>'EJEC NO IMPRIMIR'!AD21/'EJEC REGULAR'!$D$1</f>
        <v>37273913.795000002</v>
      </c>
      <c r="AE21" s="111">
        <f>'EJEC NO IMPRIMIR'!AE21/'EJEC REGULAR'!$D$1</f>
        <v>37273913.795000002</v>
      </c>
      <c r="AF21" s="66"/>
      <c r="AG21" s="65">
        <f t="shared" si="11"/>
        <v>37193000.795000002</v>
      </c>
      <c r="AH21" s="66"/>
      <c r="AI21" s="66" t="e">
        <f>+#REF!</f>
        <v>#REF!</v>
      </c>
      <c r="AJ21" s="66" t="e">
        <f t="shared" si="8"/>
        <v>#REF!</v>
      </c>
      <c r="AK21" s="66"/>
      <c r="AL21" s="66"/>
      <c r="AM21" s="66">
        <v>4590792528</v>
      </c>
      <c r="AN21" s="66">
        <f t="shared" si="9"/>
        <v>4590792.5279999999</v>
      </c>
      <c r="AO21" s="66" t="e">
        <f t="shared" si="10"/>
        <v>#REF!</v>
      </c>
      <c r="AP21" s="66"/>
    </row>
    <row r="22" spans="1:42" ht="22.5" customHeight="1" x14ac:dyDescent="0.35">
      <c r="A22" s="63"/>
      <c r="B22" s="112" t="s">
        <v>61</v>
      </c>
      <c r="C22" s="113"/>
      <c r="D22" s="114" t="s">
        <v>51</v>
      </c>
      <c r="E22" s="113"/>
      <c r="F22" s="115">
        <f>'EJEC NO IMPRIMIR'!F22/'EJEC REGULAR'!$D$1</f>
        <v>0</v>
      </c>
      <c r="G22" s="115">
        <f>'EJEC NO IMPRIMIR'!G22/'EJEC REGULAR'!$D$1</f>
        <v>8827969</v>
      </c>
      <c r="H22" s="115">
        <f>'EJEC NO IMPRIMIR'!H22/'EJEC REGULAR'!$D$1</f>
        <v>8746739.1750000007</v>
      </c>
      <c r="I22" s="115">
        <f>'EJEC NO IMPRIMIR'!I22/'EJEC REGULAR'!$D$1</f>
        <v>0</v>
      </c>
      <c r="J22" s="115">
        <f>'EJEC NO IMPRIMIR'!J22/'EJEC REGULAR'!$D$1</f>
        <v>181797532.56200001</v>
      </c>
      <c r="K22" s="115">
        <f>'EJEC NO IMPRIMIR'!K22/'EJEC REGULAR'!$D$1</f>
        <v>0</v>
      </c>
      <c r="L22" s="115">
        <f>'EJEC NO IMPRIMIR'!L22/'EJEC REGULAR'!$D$1</f>
        <v>0</v>
      </c>
      <c r="M22" s="115">
        <f>'EJEC NO IMPRIMIR'!M22/'EJEC REGULAR'!$D$1</f>
        <v>8364855.2860000003</v>
      </c>
      <c r="N22" s="115">
        <f>'EJEC NO IMPRIMIR'!N22/'EJEC REGULAR'!$D$1</f>
        <v>0</v>
      </c>
      <c r="O22" s="115">
        <f>'EJEC NO IMPRIMIR'!O22/'EJEC REGULAR'!$D$1</f>
        <v>2081139</v>
      </c>
      <c r="P22" s="115">
        <f>'EJEC NO IMPRIMIR'!P22/'EJEC REGULAR'!$D$1</f>
        <v>0</v>
      </c>
      <c r="Q22" s="115">
        <f>'EJEC NO IMPRIMIR'!Q22/'EJEC REGULAR'!$D$1</f>
        <v>0</v>
      </c>
      <c r="R22" s="115">
        <f>'EJEC NO IMPRIMIR'!R22/'EJEC REGULAR'!$D$1</f>
        <v>0</v>
      </c>
      <c r="S22" s="115">
        <f>'EJEC NO IMPRIMIR'!S22/'EJEC REGULAR'!$D$1</f>
        <v>0</v>
      </c>
      <c r="T22" s="115">
        <f>'EJEC NO IMPRIMIR'!T22/'EJEC REGULAR'!$D$1</f>
        <v>43929355.298</v>
      </c>
      <c r="U22" s="115">
        <f>'EJEC NO IMPRIMIR'!U22/'EJEC REGULAR'!$D$1</f>
        <v>0</v>
      </c>
      <c r="V22" s="115">
        <f>'EJEC NO IMPRIMIR'!V22/'EJEC REGULAR'!$D$1</f>
        <v>0</v>
      </c>
      <c r="W22" s="115">
        <f>'EJEC NO IMPRIMIR'!W22/'EJEC REGULAR'!$D$1</f>
        <v>461855834.68900001</v>
      </c>
      <c r="X22" s="115">
        <f>'EJEC NO IMPRIMIR'!X22/'EJEC REGULAR'!$D$1</f>
        <v>0</v>
      </c>
      <c r="Y22" s="115">
        <f>'EJEC NO IMPRIMIR'!Y22/'EJEC REGULAR'!$D$1</f>
        <v>0</v>
      </c>
      <c r="Z22" s="115">
        <f>'EJEC NO IMPRIMIR'!Z22/'EJEC REGULAR'!$D$1</f>
        <v>0</v>
      </c>
      <c r="AA22" s="115">
        <f>'EJEC NO IMPRIMIR'!AA22/'EJEC REGULAR'!$D$1</f>
        <v>0</v>
      </c>
      <c r="AB22" s="115">
        <f>'EJEC NO IMPRIMIR'!AB22/'EJEC REGULAR'!$D$1</f>
        <v>0</v>
      </c>
      <c r="AC22" s="115">
        <f>'EJEC NO IMPRIMIR'!AC22/'EJEC REGULAR'!$D$1</f>
        <v>248249979.32100001</v>
      </c>
      <c r="AD22" s="115">
        <f>'EJEC NO IMPRIMIR'!AD22/'EJEC REGULAR'!$D$1</f>
        <v>467353445.68900001</v>
      </c>
      <c r="AE22" s="115">
        <f>'EJEC NO IMPRIMIR'!AE22/'EJEC REGULAR'!$D$1</f>
        <v>715603425.00999999</v>
      </c>
      <c r="AF22" s="66"/>
      <c r="AG22" s="65">
        <f t="shared" si="11"/>
        <v>715603425.00999999</v>
      </c>
      <c r="AH22" s="66"/>
      <c r="AI22" s="66" t="e">
        <f>+#REF!</f>
        <v>#REF!</v>
      </c>
      <c r="AJ22" s="66" t="e">
        <f t="shared" si="8"/>
        <v>#REF!</v>
      </c>
      <c r="AK22" s="66"/>
      <c r="AL22" s="66"/>
      <c r="AM22" s="66">
        <v>370760546774</v>
      </c>
      <c r="AN22" s="66">
        <f t="shared" si="9"/>
        <v>370760546.77399999</v>
      </c>
      <c r="AO22" s="66" t="e">
        <f t="shared" si="10"/>
        <v>#REF!</v>
      </c>
      <c r="AP22" s="66"/>
    </row>
    <row r="23" spans="1:42" ht="22.5" customHeight="1" x14ac:dyDescent="0.35">
      <c r="A23" s="63"/>
      <c r="B23" s="116" t="s">
        <v>20</v>
      </c>
      <c r="C23" s="99"/>
      <c r="D23" s="110" t="s">
        <v>92</v>
      </c>
      <c r="E23" s="99"/>
      <c r="F23" s="111">
        <f>'EJEC NO IMPRIMIR'!F23/'EJEC REGULAR'!$D$1</f>
        <v>0</v>
      </c>
      <c r="G23" s="111">
        <f>'EJEC NO IMPRIMIR'!G23/'EJEC REGULAR'!$D$1</f>
        <v>0</v>
      </c>
      <c r="H23" s="111">
        <f>'EJEC NO IMPRIMIR'!H23/'EJEC REGULAR'!$D$1</f>
        <v>0</v>
      </c>
      <c r="I23" s="111">
        <f>'EJEC NO IMPRIMIR'!I23/'EJEC REGULAR'!$D$1</f>
        <v>0</v>
      </c>
      <c r="J23" s="111">
        <f>'EJEC NO IMPRIMIR'!J23/'EJEC REGULAR'!$D$1</f>
        <v>0</v>
      </c>
      <c r="K23" s="111">
        <f>'EJEC NO IMPRIMIR'!K23/'EJEC REGULAR'!$D$1</f>
        <v>0</v>
      </c>
      <c r="L23" s="111">
        <f>'EJEC NO IMPRIMIR'!L23/'EJEC REGULAR'!$D$1</f>
        <v>0</v>
      </c>
      <c r="M23" s="111">
        <f>'EJEC NO IMPRIMIR'!M23/'EJEC REGULAR'!$D$1</f>
        <v>0</v>
      </c>
      <c r="N23" s="111">
        <f>'EJEC NO IMPRIMIR'!N23/'EJEC REGULAR'!$D$1</f>
        <v>0</v>
      </c>
      <c r="O23" s="111">
        <f>'EJEC NO IMPRIMIR'!O23/'EJEC REGULAR'!$D$1</f>
        <v>0</v>
      </c>
      <c r="P23" s="111">
        <f>'EJEC NO IMPRIMIR'!P23/'EJEC REGULAR'!$D$1</f>
        <v>0</v>
      </c>
      <c r="Q23" s="111">
        <f>'EJEC NO IMPRIMIR'!Q23/'EJEC REGULAR'!$D$1</f>
        <v>0</v>
      </c>
      <c r="R23" s="111">
        <f>'EJEC NO IMPRIMIR'!R23/'EJEC REGULAR'!$D$1</f>
        <v>0</v>
      </c>
      <c r="S23" s="111">
        <f>'EJEC NO IMPRIMIR'!S23/'EJEC REGULAR'!$D$1</f>
        <v>0</v>
      </c>
      <c r="T23" s="111">
        <f>'EJEC NO IMPRIMIR'!T23/'EJEC REGULAR'!$D$1</f>
        <v>0</v>
      </c>
      <c r="U23" s="111">
        <f>'EJEC NO IMPRIMIR'!U23/'EJEC REGULAR'!$D$1</f>
        <v>0</v>
      </c>
      <c r="V23" s="111">
        <f>'EJEC NO IMPRIMIR'!V23/'EJEC REGULAR'!$D$1</f>
        <v>0</v>
      </c>
      <c r="W23" s="111">
        <f>'EJEC NO IMPRIMIR'!W23/'EJEC REGULAR'!$D$1</f>
        <v>26919339.640000001</v>
      </c>
      <c r="X23" s="111">
        <f>'EJEC NO IMPRIMIR'!X23/'EJEC REGULAR'!$D$1</f>
        <v>0</v>
      </c>
      <c r="Y23" s="111">
        <f>'EJEC NO IMPRIMIR'!Y23/'EJEC REGULAR'!$D$1</f>
        <v>0</v>
      </c>
      <c r="Z23" s="111">
        <f>'EJEC NO IMPRIMIR'!Z23/'EJEC REGULAR'!$D$1</f>
        <v>0</v>
      </c>
      <c r="AA23" s="111">
        <f>'EJEC NO IMPRIMIR'!AA23/'EJEC REGULAR'!$D$1</f>
        <v>0</v>
      </c>
      <c r="AB23" s="111">
        <f>'EJEC NO IMPRIMIR'!AB23/'EJEC REGULAR'!$D$1</f>
        <v>0</v>
      </c>
      <c r="AC23" s="111">
        <f>'EJEC NO IMPRIMIR'!AC23/'EJEC REGULAR'!$D$1</f>
        <v>0</v>
      </c>
      <c r="AD23" s="111">
        <f>'EJEC NO IMPRIMIR'!AD23/'EJEC REGULAR'!$D$1</f>
        <v>26919339.640000001</v>
      </c>
      <c r="AE23" s="111">
        <f>'EJEC NO IMPRIMIR'!AE23/'EJEC REGULAR'!$D$1</f>
        <v>26919339.640000001</v>
      </c>
      <c r="AF23" s="66"/>
      <c r="AG23" s="65"/>
      <c r="AH23" s="66"/>
      <c r="AI23" s="66"/>
      <c r="AJ23" s="66"/>
      <c r="AK23" s="66"/>
      <c r="AL23" s="66"/>
      <c r="AM23" s="66"/>
      <c r="AN23" s="66"/>
      <c r="AO23" s="66"/>
      <c r="AP23" s="66"/>
    </row>
    <row r="24" spans="1:42" ht="22.5" customHeight="1" x14ac:dyDescent="0.35">
      <c r="A24" s="63"/>
      <c r="B24" s="116" t="s">
        <v>39</v>
      </c>
      <c r="C24" s="99"/>
      <c r="D24" s="110" t="s">
        <v>93</v>
      </c>
      <c r="E24" s="99"/>
      <c r="F24" s="111">
        <f>'EJEC NO IMPRIMIR'!F24/'EJEC REGULAR'!$D$1</f>
        <v>0</v>
      </c>
      <c r="G24" s="111">
        <f>'EJEC NO IMPRIMIR'!G24/'EJEC REGULAR'!$D$1</f>
        <v>8827969</v>
      </c>
      <c r="H24" s="111">
        <f>'EJEC NO IMPRIMIR'!H24/'EJEC REGULAR'!$D$1</f>
        <v>8746739.1750000007</v>
      </c>
      <c r="I24" s="111">
        <f>'EJEC NO IMPRIMIR'!I24/'EJEC REGULAR'!$D$1</f>
        <v>0</v>
      </c>
      <c r="J24" s="111">
        <f>'EJEC NO IMPRIMIR'!J24/'EJEC REGULAR'!$D$1</f>
        <v>181797532.56200001</v>
      </c>
      <c r="K24" s="111">
        <f>'EJEC NO IMPRIMIR'!K24/'EJEC REGULAR'!$D$1</f>
        <v>0</v>
      </c>
      <c r="L24" s="111">
        <f>'EJEC NO IMPRIMIR'!L24/'EJEC REGULAR'!$D$1</f>
        <v>0</v>
      </c>
      <c r="M24" s="111">
        <f>'EJEC NO IMPRIMIR'!M24/'EJEC REGULAR'!$D$1</f>
        <v>8364855.2860000003</v>
      </c>
      <c r="N24" s="111">
        <f>'EJEC NO IMPRIMIR'!N24/'EJEC REGULAR'!$D$1</f>
        <v>0</v>
      </c>
      <c r="O24" s="111">
        <f>'EJEC NO IMPRIMIR'!O24/'EJEC REGULAR'!$D$1</f>
        <v>2081139</v>
      </c>
      <c r="P24" s="111">
        <f>'EJEC NO IMPRIMIR'!P24/'EJEC REGULAR'!$D$1</f>
        <v>0</v>
      </c>
      <c r="Q24" s="111">
        <f>'EJEC NO IMPRIMIR'!Q24/'EJEC REGULAR'!$D$1</f>
        <v>0</v>
      </c>
      <c r="R24" s="111">
        <f>'EJEC NO IMPRIMIR'!R24/'EJEC REGULAR'!$D$1</f>
        <v>0</v>
      </c>
      <c r="S24" s="111">
        <f>'EJEC NO IMPRIMIR'!S24/'EJEC REGULAR'!$D$1</f>
        <v>0</v>
      </c>
      <c r="T24" s="111">
        <f>'EJEC NO IMPRIMIR'!T24/'EJEC REGULAR'!$D$1</f>
        <v>43929355.298</v>
      </c>
      <c r="U24" s="111">
        <f>'EJEC NO IMPRIMIR'!U24/'EJEC REGULAR'!$D$1</f>
        <v>0</v>
      </c>
      <c r="V24" s="111">
        <f>'EJEC NO IMPRIMIR'!V24/'EJEC REGULAR'!$D$1</f>
        <v>0</v>
      </c>
      <c r="W24" s="111">
        <f>'EJEC NO IMPRIMIR'!W24/'EJEC REGULAR'!$D$1</f>
        <v>434936495.04900002</v>
      </c>
      <c r="X24" s="111">
        <f>'EJEC NO IMPRIMIR'!X24/'EJEC REGULAR'!$D$1</f>
        <v>0</v>
      </c>
      <c r="Y24" s="111">
        <f>'EJEC NO IMPRIMIR'!Y24/'EJEC REGULAR'!$D$1</f>
        <v>0</v>
      </c>
      <c r="Z24" s="111">
        <f>'EJEC NO IMPRIMIR'!Z24/'EJEC REGULAR'!$D$1</f>
        <v>0</v>
      </c>
      <c r="AA24" s="111">
        <f>'EJEC NO IMPRIMIR'!AA24/'EJEC REGULAR'!$D$1</f>
        <v>0</v>
      </c>
      <c r="AB24" s="111">
        <f>'EJEC NO IMPRIMIR'!AB24/'EJEC REGULAR'!$D$1</f>
        <v>0</v>
      </c>
      <c r="AC24" s="111">
        <f>'EJEC NO IMPRIMIR'!AC24/'EJEC REGULAR'!$D$1</f>
        <v>248249979.32100001</v>
      </c>
      <c r="AD24" s="111">
        <f>'EJEC NO IMPRIMIR'!AD24/'EJEC REGULAR'!$D$1</f>
        <v>440434106.04900002</v>
      </c>
      <c r="AE24" s="111">
        <f>'EJEC NO IMPRIMIR'!AE24/'EJEC REGULAR'!$D$1</f>
        <v>688684085.37</v>
      </c>
      <c r="AF24" s="66"/>
      <c r="AG24" s="65"/>
      <c r="AH24" s="66"/>
      <c r="AI24" s="66"/>
      <c r="AJ24" s="66"/>
      <c r="AK24" s="66"/>
      <c r="AL24" s="66"/>
      <c r="AM24" s="66"/>
      <c r="AN24" s="66"/>
      <c r="AO24" s="66"/>
      <c r="AP24" s="66"/>
    </row>
    <row r="25" spans="1:42" ht="22.5" customHeight="1" x14ac:dyDescent="0.35">
      <c r="A25" s="63"/>
      <c r="B25" s="116"/>
      <c r="C25" s="99"/>
      <c r="D25" s="110" t="s">
        <v>96</v>
      </c>
      <c r="E25" s="99"/>
      <c r="F25" s="111">
        <f>'EJEC NO IMPRIMIR'!F25/'EJEC REGULAR'!$D$1</f>
        <v>0</v>
      </c>
      <c r="G25" s="111">
        <f>'EJEC NO IMPRIMIR'!G25/'EJEC REGULAR'!$D$1</f>
        <v>0</v>
      </c>
      <c r="H25" s="111">
        <f>'EJEC NO IMPRIMIR'!H25/'EJEC REGULAR'!$D$1</f>
        <v>0</v>
      </c>
      <c r="I25" s="111">
        <f>'EJEC NO IMPRIMIR'!I25/'EJEC REGULAR'!$D$1</f>
        <v>0</v>
      </c>
      <c r="J25" s="111">
        <f>'EJEC NO IMPRIMIR'!J25/'EJEC REGULAR'!$D$1</f>
        <v>0</v>
      </c>
      <c r="K25" s="111">
        <f>'EJEC NO IMPRIMIR'!K25/'EJEC REGULAR'!$D$1</f>
        <v>0</v>
      </c>
      <c r="L25" s="111">
        <f>'EJEC NO IMPRIMIR'!L25/'EJEC REGULAR'!$D$1</f>
        <v>0</v>
      </c>
      <c r="M25" s="111">
        <f>'EJEC NO IMPRIMIR'!M25/'EJEC REGULAR'!$D$1</f>
        <v>0</v>
      </c>
      <c r="N25" s="111">
        <f>'EJEC NO IMPRIMIR'!N25/'EJEC REGULAR'!$D$1</f>
        <v>0</v>
      </c>
      <c r="O25" s="111">
        <f>'EJEC NO IMPRIMIR'!O25/'EJEC REGULAR'!$D$1</f>
        <v>0</v>
      </c>
      <c r="P25" s="111">
        <f>'EJEC NO IMPRIMIR'!P25/'EJEC REGULAR'!$D$1</f>
        <v>0</v>
      </c>
      <c r="Q25" s="111">
        <f>'EJEC NO IMPRIMIR'!Q25/'EJEC REGULAR'!$D$1</f>
        <v>0</v>
      </c>
      <c r="R25" s="111">
        <f>'EJEC NO IMPRIMIR'!R25/'EJEC REGULAR'!$D$1</f>
        <v>0</v>
      </c>
      <c r="S25" s="111">
        <f>'EJEC NO IMPRIMIR'!S25/'EJEC REGULAR'!$D$1</f>
        <v>0</v>
      </c>
      <c r="T25" s="111">
        <f>'EJEC NO IMPRIMIR'!T25/'EJEC REGULAR'!$D$1</f>
        <v>0</v>
      </c>
      <c r="U25" s="111">
        <f>'EJEC NO IMPRIMIR'!U25/'EJEC REGULAR'!$D$1</f>
        <v>0</v>
      </c>
      <c r="V25" s="111">
        <f>'EJEC NO IMPRIMIR'!V25/'EJEC REGULAR'!$D$1</f>
        <v>0</v>
      </c>
      <c r="W25" s="111">
        <f>'EJEC NO IMPRIMIR'!W25/'EJEC REGULAR'!$D$1</f>
        <v>405357665</v>
      </c>
      <c r="X25" s="111">
        <f>'EJEC NO IMPRIMIR'!X25/'EJEC REGULAR'!$D$1</f>
        <v>0</v>
      </c>
      <c r="Y25" s="111">
        <f>'EJEC NO IMPRIMIR'!Y25/'EJEC REGULAR'!$D$1</f>
        <v>0</v>
      </c>
      <c r="Z25" s="111">
        <f>'EJEC NO IMPRIMIR'!Z25/'EJEC REGULAR'!$D$1</f>
        <v>0</v>
      </c>
      <c r="AA25" s="111">
        <f>'EJEC NO IMPRIMIR'!AA25/'EJEC REGULAR'!$D$1</f>
        <v>0</v>
      </c>
      <c r="AB25" s="111">
        <f>'EJEC NO IMPRIMIR'!AB25/'EJEC REGULAR'!$D$1</f>
        <v>0</v>
      </c>
      <c r="AC25" s="111">
        <f>'EJEC NO IMPRIMIR'!AC25/'EJEC REGULAR'!$D$1</f>
        <v>0</v>
      </c>
      <c r="AD25" s="111">
        <f>'EJEC NO IMPRIMIR'!AD25/'EJEC REGULAR'!$D$1</f>
        <v>405357665</v>
      </c>
      <c r="AE25" s="111">
        <f>'EJEC NO IMPRIMIR'!AE25/'EJEC REGULAR'!$D$1</f>
        <v>405357665</v>
      </c>
      <c r="AF25" s="66"/>
      <c r="AG25" s="65"/>
      <c r="AH25" s="66"/>
      <c r="AI25" s="66"/>
      <c r="AJ25" s="66"/>
      <c r="AK25" s="66"/>
      <c r="AL25" s="66"/>
      <c r="AM25" s="66"/>
      <c r="AN25" s="66"/>
      <c r="AO25" s="66"/>
      <c r="AP25" s="66"/>
    </row>
    <row r="26" spans="1:42" ht="22.5" customHeight="1" x14ac:dyDescent="0.35">
      <c r="A26" s="63"/>
      <c r="B26" s="116"/>
      <c r="C26" s="99"/>
      <c r="D26" s="110" t="s">
        <v>97</v>
      </c>
      <c r="E26" s="99"/>
      <c r="F26" s="111">
        <f>'EJEC NO IMPRIMIR'!F26/'EJEC REGULAR'!$D$1</f>
        <v>0</v>
      </c>
      <c r="G26" s="111">
        <f>'EJEC NO IMPRIMIR'!G26/'EJEC REGULAR'!$D$1</f>
        <v>0</v>
      </c>
      <c r="H26" s="111">
        <f>'EJEC NO IMPRIMIR'!H26/'EJEC REGULAR'!$D$1</f>
        <v>0</v>
      </c>
      <c r="I26" s="111">
        <f>'EJEC NO IMPRIMIR'!I26/'EJEC REGULAR'!$D$1</f>
        <v>0</v>
      </c>
      <c r="J26" s="111">
        <f>'EJEC NO IMPRIMIR'!J26/'EJEC REGULAR'!$D$1</f>
        <v>0</v>
      </c>
      <c r="K26" s="111">
        <f>'EJEC NO IMPRIMIR'!K26/'EJEC REGULAR'!$D$1</f>
        <v>0</v>
      </c>
      <c r="L26" s="111">
        <f>'EJEC NO IMPRIMIR'!L26/'EJEC REGULAR'!$D$1</f>
        <v>0</v>
      </c>
      <c r="M26" s="111">
        <f>'EJEC NO IMPRIMIR'!M26/'EJEC REGULAR'!$D$1</f>
        <v>0</v>
      </c>
      <c r="N26" s="111">
        <f>'EJEC NO IMPRIMIR'!N26/'EJEC REGULAR'!$D$1</f>
        <v>0</v>
      </c>
      <c r="O26" s="111">
        <f>'EJEC NO IMPRIMIR'!O26/'EJEC REGULAR'!$D$1</f>
        <v>0</v>
      </c>
      <c r="P26" s="111">
        <f>'EJEC NO IMPRIMIR'!P26/'EJEC REGULAR'!$D$1</f>
        <v>0</v>
      </c>
      <c r="Q26" s="111">
        <f>'EJEC NO IMPRIMIR'!Q26/'EJEC REGULAR'!$D$1</f>
        <v>0</v>
      </c>
      <c r="R26" s="111">
        <f>'EJEC NO IMPRIMIR'!R26/'EJEC REGULAR'!$D$1</f>
        <v>0</v>
      </c>
      <c r="S26" s="111">
        <f>'EJEC NO IMPRIMIR'!S26/'EJEC REGULAR'!$D$1</f>
        <v>0</v>
      </c>
      <c r="T26" s="111">
        <f>'EJEC NO IMPRIMIR'!T26/'EJEC REGULAR'!$D$1</f>
        <v>0</v>
      </c>
      <c r="U26" s="111">
        <f>'EJEC NO IMPRIMIR'!U26/'EJEC REGULAR'!$D$1</f>
        <v>0</v>
      </c>
      <c r="V26" s="111">
        <f>'EJEC NO IMPRIMIR'!V26/'EJEC REGULAR'!$D$1</f>
        <v>0</v>
      </c>
      <c r="W26" s="111">
        <f>'EJEC NO IMPRIMIR'!W26/'EJEC REGULAR'!$D$1</f>
        <v>25696912</v>
      </c>
      <c r="X26" s="111">
        <f>'EJEC NO IMPRIMIR'!X26/'EJEC REGULAR'!$D$1</f>
        <v>0</v>
      </c>
      <c r="Y26" s="111">
        <f>'EJEC NO IMPRIMIR'!Y26/'EJEC REGULAR'!$D$1</f>
        <v>0</v>
      </c>
      <c r="Z26" s="111">
        <f>'EJEC NO IMPRIMIR'!Z26/'EJEC REGULAR'!$D$1</f>
        <v>0</v>
      </c>
      <c r="AA26" s="111">
        <f>'EJEC NO IMPRIMIR'!AA26/'EJEC REGULAR'!$D$1</f>
        <v>0</v>
      </c>
      <c r="AB26" s="111">
        <f>'EJEC NO IMPRIMIR'!AB26/'EJEC REGULAR'!$D$1</f>
        <v>0</v>
      </c>
      <c r="AC26" s="111">
        <f>'EJEC NO IMPRIMIR'!AC26/'EJEC REGULAR'!$D$1</f>
        <v>0</v>
      </c>
      <c r="AD26" s="111">
        <f>'EJEC NO IMPRIMIR'!AD26/'EJEC REGULAR'!$D$1</f>
        <v>25696912</v>
      </c>
      <c r="AE26" s="111">
        <f>'EJEC NO IMPRIMIR'!AE26/'EJEC REGULAR'!$D$1</f>
        <v>25696912</v>
      </c>
      <c r="AF26" s="66"/>
      <c r="AG26" s="65"/>
      <c r="AH26" s="66"/>
      <c r="AI26" s="66"/>
      <c r="AJ26" s="66"/>
      <c r="AK26" s="66"/>
      <c r="AL26" s="66"/>
      <c r="AM26" s="66"/>
      <c r="AN26" s="66"/>
      <c r="AO26" s="66"/>
      <c r="AP26" s="66"/>
    </row>
    <row r="27" spans="1:42" ht="22.5" customHeight="1" x14ac:dyDescent="0.35">
      <c r="A27" s="63"/>
      <c r="B27" s="116"/>
      <c r="C27" s="99"/>
      <c r="D27" s="110" t="s">
        <v>139</v>
      </c>
      <c r="E27" s="99"/>
      <c r="F27" s="111">
        <f>'EJEC NO IMPRIMIR'!F27/'EJEC REGULAR'!$D$1</f>
        <v>0</v>
      </c>
      <c r="G27" s="111">
        <f>'EJEC NO IMPRIMIR'!G27/'EJEC REGULAR'!$D$1</f>
        <v>0</v>
      </c>
      <c r="H27" s="111">
        <f>'EJEC NO IMPRIMIR'!H27/'EJEC REGULAR'!$D$1</f>
        <v>0</v>
      </c>
      <c r="I27" s="111">
        <f>'EJEC NO IMPRIMIR'!I27/'EJEC REGULAR'!$D$1</f>
        <v>0</v>
      </c>
      <c r="J27" s="111">
        <f>'EJEC NO IMPRIMIR'!J27/'EJEC REGULAR'!$D$1</f>
        <v>0</v>
      </c>
      <c r="K27" s="111">
        <f>'EJEC NO IMPRIMIR'!K27/'EJEC REGULAR'!$D$1</f>
        <v>0</v>
      </c>
      <c r="L27" s="111">
        <f>'EJEC NO IMPRIMIR'!L27/'EJEC REGULAR'!$D$1</f>
        <v>0</v>
      </c>
      <c r="M27" s="111">
        <f>'EJEC NO IMPRIMIR'!M27/'EJEC REGULAR'!$D$1</f>
        <v>0</v>
      </c>
      <c r="N27" s="111">
        <f>'EJEC NO IMPRIMIR'!N27/'EJEC REGULAR'!$D$1</f>
        <v>0</v>
      </c>
      <c r="O27" s="111">
        <f>'EJEC NO IMPRIMIR'!O27/'EJEC REGULAR'!$D$1</f>
        <v>0</v>
      </c>
      <c r="P27" s="111">
        <f>'EJEC NO IMPRIMIR'!P27/'EJEC REGULAR'!$D$1</f>
        <v>0</v>
      </c>
      <c r="Q27" s="111">
        <f>'EJEC NO IMPRIMIR'!Q27/'EJEC REGULAR'!$D$1</f>
        <v>0</v>
      </c>
      <c r="R27" s="111">
        <f>'EJEC NO IMPRIMIR'!R27/'EJEC REGULAR'!$D$1</f>
        <v>0</v>
      </c>
      <c r="S27" s="111">
        <f>'EJEC NO IMPRIMIR'!S27/'EJEC REGULAR'!$D$1</f>
        <v>0</v>
      </c>
      <c r="T27" s="111">
        <f>'EJEC NO IMPRIMIR'!T27/'EJEC REGULAR'!$D$1</f>
        <v>0</v>
      </c>
      <c r="U27" s="111">
        <f>'EJEC NO IMPRIMIR'!U27/'EJEC REGULAR'!$D$1</f>
        <v>0</v>
      </c>
      <c r="V27" s="111">
        <f>'EJEC NO IMPRIMIR'!V27/'EJEC REGULAR'!$D$1</f>
        <v>0</v>
      </c>
      <c r="W27" s="111">
        <f>'EJEC NO IMPRIMIR'!W27/'EJEC REGULAR'!$D$1</f>
        <v>0</v>
      </c>
      <c r="X27" s="111">
        <f>'EJEC NO IMPRIMIR'!X27/'EJEC REGULAR'!$D$1</f>
        <v>0</v>
      </c>
      <c r="Y27" s="111">
        <f>'EJEC NO IMPRIMIR'!Y27/'EJEC REGULAR'!$D$1</f>
        <v>0</v>
      </c>
      <c r="Z27" s="111">
        <f>'EJEC NO IMPRIMIR'!Z27/'EJEC REGULAR'!$D$1</f>
        <v>0</v>
      </c>
      <c r="AA27" s="111">
        <f>'EJEC NO IMPRIMIR'!AA27/'EJEC REGULAR'!$D$1</f>
        <v>0</v>
      </c>
      <c r="AB27" s="111">
        <f>'EJEC NO IMPRIMIR'!AB27/'EJEC REGULAR'!$D$1</f>
        <v>0</v>
      </c>
      <c r="AC27" s="111">
        <f>'EJEC NO IMPRIMIR'!AC27/'EJEC REGULAR'!$D$1</f>
        <v>0</v>
      </c>
      <c r="AD27" s="111">
        <f>'EJEC NO IMPRIMIR'!AD27/'EJEC REGULAR'!$D$1</f>
        <v>0</v>
      </c>
      <c r="AE27" s="111">
        <f>'EJEC NO IMPRIMIR'!AE27/'EJEC REGULAR'!$D$1</f>
        <v>0</v>
      </c>
      <c r="AF27" s="66"/>
      <c r="AG27" s="65"/>
      <c r="AH27" s="66"/>
      <c r="AI27" s="66"/>
      <c r="AJ27" s="66"/>
      <c r="AK27" s="66"/>
      <c r="AL27" s="66"/>
      <c r="AM27" s="66"/>
      <c r="AN27" s="66"/>
      <c r="AO27" s="66"/>
      <c r="AP27" s="66"/>
    </row>
    <row r="28" spans="1:42" ht="22.5" customHeight="1" x14ac:dyDescent="0.35">
      <c r="A28" s="63"/>
      <c r="B28" s="116"/>
      <c r="C28" s="99"/>
      <c r="D28" s="110" t="s">
        <v>98</v>
      </c>
      <c r="E28" s="99"/>
      <c r="F28" s="111">
        <f>'EJEC NO IMPRIMIR'!F28/'EJEC REGULAR'!$D$1</f>
        <v>0</v>
      </c>
      <c r="G28" s="111">
        <f>'EJEC NO IMPRIMIR'!G28/'EJEC REGULAR'!$D$1</f>
        <v>0</v>
      </c>
      <c r="H28" s="111">
        <f>'EJEC NO IMPRIMIR'!H28/'EJEC REGULAR'!$D$1</f>
        <v>0</v>
      </c>
      <c r="I28" s="111">
        <f>'EJEC NO IMPRIMIR'!I28/'EJEC REGULAR'!$D$1</f>
        <v>0</v>
      </c>
      <c r="J28" s="111">
        <f>'EJEC NO IMPRIMIR'!J28/'EJEC REGULAR'!$D$1</f>
        <v>0</v>
      </c>
      <c r="K28" s="111">
        <f>'EJEC NO IMPRIMIR'!K28/'EJEC REGULAR'!$D$1</f>
        <v>0</v>
      </c>
      <c r="L28" s="111">
        <f>'EJEC NO IMPRIMIR'!L28/'EJEC REGULAR'!$D$1</f>
        <v>0</v>
      </c>
      <c r="M28" s="111">
        <f>'EJEC NO IMPRIMIR'!M28/'EJEC REGULAR'!$D$1</f>
        <v>0</v>
      </c>
      <c r="N28" s="111">
        <f>'EJEC NO IMPRIMIR'!N28/'EJEC REGULAR'!$D$1</f>
        <v>0</v>
      </c>
      <c r="O28" s="111">
        <f>'EJEC NO IMPRIMIR'!O28/'EJEC REGULAR'!$D$1</f>
        <v>0</v>
      </c>
      <c r="P28" s="111">
        <f>'EJEC NO IMPRIMIR'!P28/'EJEC REGULAR'!$D$1</f>
        <v>0</v>
      </c>
      <c r="Q28" s="111">
        <f>'EJEC NO IMPRIMIR'!Q28/'EJEC REGULAR'!$D$1</f>
        <v>0</v>
      </c>
      <c r="R28" s="111">
        <f>'EJEC NO IMPRIMIR'!R28/'EJEC REGULAR'!$D$1</f>
        <v>0</v>
      </c>
      <c r="S28" s="111">
        <f>'EJEC NO IMPRIMIR'!S28/'EJEC REGULAR'!$D$1</f>
        <v>0</v>
      </c>
      <c r="T28" s="111">
        <f>'EJEC NO IMPRIMIR'!T28/'EJEC REGULAR'!$D$1</f>
        <v>0</v>
      </c>
      <c r="U28" s="111">
        <f>'EJEC NO IMPRIMIR'!U28/'EJEC REGULAR'!$D$1</f>
        <v>0</v>
      </c>
      <c r="V28" s="111">
        <f>'EJEC NO IMPRIMIR'!V28/'EJEC REGULAR'!$D$1</f>
        <v>0</v>
      </c>
      <c r="W28" s="111">
        <f>'EJEC NO IMPRIMIR'!W28/'EJEC REGULAR'!$D$1</f>
        <v>3881918.0490000001</v>
      </c>
      <c r="X28" s="111">
        <f>'EJEC NO IMPRIMIR'!X28/'EJEC REGULAR'!$D$1</f>
        <v>0</v>
      </c>
      <c r="Y28" s="111">
        <f>'EJEC NO IMPRIMIR'!Y28/'EJEC REGULAR'!$D$1</f>
        <v>0</v>
      </c>
      <c r="Z28" s="111">
        <f>'EJEC NO IMPRIMIR'!Z28/'EJEC REGULAR'!$D$1</f>
        <v>0</v>
      </c>
      <c r="AA28" s="111">
        <f>'EJEC NO IMPRIMIR'!AA28/'EJEC REGULAR'!$D$1</f>
        <v>0</v>
      </c>
      <c r="AB28" s="111">
        <f>'EJEC NO IMPRIMIR'!AB28/'EJEC REGULAR'!$D$1</f>
        <v>0</v>
      </c>
      <c r="AC28" s="111">
        <f>'EJEC NO IMPRIMIR'!AC28/'EJEC REGULAR'!$D$1</f>
        <v>0</v>
      </c>
      <c r="AD28" s="111">
        <f>'EJEC NO IMPRIMIR'!AD28/'EJEC REGULAR'!$D$1</f>
        <v>3881918.0490000001</v>
      </c>
      <c r="AE28" s="111">
        <f>'EJEC NO IMPRIMIR'!AE28/'EJEC REGULAR'!$D$1</f>
        <v>3881918.0490000001</v>
      </c>
      <c r="AF28" s="66"/>
      <c r="AG28" s="65"/>
      <c r="AH28" s="66"/>
      <c r="AI28" s="66"/>
      <c r="AJ28" s="66"/>
      <c r="AK28" s="66"/>
      <c r="AL28" s="66"/>
      <c r="AM28" s="66"/>
      <c r="AN28" s="66"/>
      <c r="AO28" s="66"/>
      <c r="AP28" s="66"/>
    </row>
    <row r="29" spans="1:42" ht="22.5" customHeight="1" x14ac:dyDescent="0.35">
      <c r="A29" s="63"/>
      <c r="B29" s="116"/>
      <c r="C29" s="99"/>
      <c r="D29" s="110" t="s">
        <v>99</v>
      </c>
      <c r="E29" s="99"/>
      <c r="F29" s="111">
        <f>'EJEC NO IMPRIMIR'!F29/'EJEC REGULAR'!$D$1</f>
        <v>0</v>
      </c>
      <c r="G29" s="111">
        <f>'EJEC NO IMPRIMIR'!G29/'EJEC REGULAR'!$D$1</f>
        <v>0</v>
      </c>
      <c r="H29" s="111">
        <f>'EJEC NO IMPRIMIR'!H29/'EJEC REGULAR'!$D$1</f>
        <v>0</v>
      </c>
      <c r="I29" s="111">
        <f>'EJEC NO IMPRIMIR'!I29/'EJEC REGULAR'!$D$1</f>
        <v>0</v>
      </c>
      <c r="J29" s="111">
        <f>'EJEC NO IMPRIMIR'!J29/'EJEC REGULAR'!$D$1</f>
        <v>0</v>
      </c>
      <c r="K29" s="111">
        <f>'EJEC NO IMPRIMIR'!K29/'EJEC REGULAR'!$D$1</f>
        <v>0</v>
      </c>
      <c r="L29" s="111">
        <f>'EJEC NO IMPRIMIR'!L29/'EJEC REGULAR'!$D$1</f>
        <v>0</v>
      </c>
      <c r="M29" s="111">
        <f>'EJEC NO IMPRIMIR'!M29/'EJEC REGULAR'!$D$1</f>
        <v>0</v>
      </c>
      <c r="N29" s="111">
        <f>'EJEC NO IMPRIMIR'!N29/'EJEC REGULAR'!$D$1</f>
        <v>0</v>
      </c>
      <c r="O29" s="111">
        <f>'EJEC NO IMPRIMIR'!O29/'EJEC REGULAR'!$D$1</f>
        <v>0</v>
      </c>
      <c r="P29" s="111">
        <f>'EJEC NO IMPRIMIR'!P29/'EJEC REGULAR'!$D$1</f>
        <v>0</v>
      </c>
      <c r="Q29" s="111">
        <f>'EJEC NO IMPRIMIR'!Q29/'EJEC REGULAR'!$D$1</f>
        <v>0</v>
      </c>
      <c r="R29" s="111">
        <f>'EJEC NO IMPRIMIR'!R29/'EJEC REGULAR'!$D$1</f>
        <v>0</v>
      </c>
      <c r="S29" s="111">
        <f>'EJEC NO IMPRIMIR'!S29/'EJEC REGULAR'!$D$1</f>
        <v>0</v>
      </c>
      <c r="T29" s="111">
        <f>'EJEC NO IMPRIMIR'!T29/'EJEC REGULAR'!$D$1</f>
        <v>0</v>
      </c>
      <c r="U29" s="111">
        <f>'EJEC NO IMPRIMIR'!U29/'EJEC REGULAR'!$D$1</f>
        <v>0</v>
      </c>
      <c r="V29" s="111">
        <f>'EJEC NO IMPRIMIR'!V29/'EJEC REGULAR'!$D$1</f>
        <v>0</v>
      </c>
      <c r="W29" s="111">
        <f>'EJEC NO IMPRIMIR'!W29/'EJEC REGULAR'!$D$1</f>
        <v>0</v>
      </c>
      <c r="X29" s="111">
        <f>'EJEC NO IMPRIMIR'!X29/'EJEC REGULAR'!$D$1</f>
        <v>0</v>
      </c>
      <c r="Y29" s="111">
        <f>'EJEC NO IMPRIMIR'!Y29/'EJEC REGULAR'!$D$1</f>
        <v>0</v>
      </c>
      <c r="Z29" s="111">
        <f>'EJEC NO IMPRIMIR'!Z29/'EJEC REGULAR'!$D$1</f>
        <v>0</v>
      </c>
      <c r="AA29" s="111">
        <f>'EJEC NO IMPRIMIR'!AA29/'EJEC REGULAR'!$D$1</f>
        <v>0</v>
      </c>
      <c r="AB29" s="111">
        <f>'EJEC NO IMPRIMIR'!AB29/'EJEC REGULAR'!$D$1</f>
        <v>0</v>
      </c>
      <c r="AC29" s="111">
        <f>'EJEC NO IMPRIMIR'!AC29/'EJEC REGULAR'!$D$1</f>
        <v>0</v>
      </c>
      <c r="AD29" s="111">
        <f>'EJEC NO IMPRIMIR'!AD29/'EJEC REGULAR'!$D$1</f>
        <v>0</v>
      </c>
      <c r="AE29" s="111">
        <f>'EJEC NO IMPRIMIR'!AE29/'EJEC REGULAR'!$D$1</f>
        <v>0</v>
      </c>
      <c r="AF29" s="66"/>
      <c r="AG29" s="65"/>
      <c r="AH29" s="66"/>
      <c r="AI29" s="66"/>
      <c r="AJ29" s="66"/>
      <c r="AK29" s="66"/>
      <c r="AL29" s="66"/>
      <c r="AM29" s="66"/>
      <c r="AN29" s="66"/>
      <c r="AO29" s="66"/>
      <c r="AP29" s="66"/>
    </row>
    <row r="30" spans="1:42" ht="22.5" customHeight="1" x14ac:dyDescent="0.35">
      <c r="A30" s="63"/>
      <c r="B30" s="116"/>
      <c r="C30" s="99"/>
      <c r="D30" s="110" t="s">
        <v>100</v>
      </c>
      <c r="E30" s="99"/>
      <c r="F30" s="111">
        <f>'EJEC NO IMPRIMIR'!F30/'EJEC REGULAR'!$D$1</f>
        <v>0</v>
      </c>
      <c r="G30" s="111">
        <f>'EJEC NO IMPRIMIR'!G30/'EJEC REGULAR'!$D$1</f>
        <v>0</v>
      </c>
      <c r="H30" s="111">
        <f>'EJEC NO IMPRIMIR'!H30/'EJEC REGULAR'!$D$1</f>
        <v>0</v>
      </c>
      <c r="I30" s="111">
        <f>'EJEC NO IMPRIMIR'!I30/'EJEC REGULAR'!$D$1</f>
        <v>0</v>
      </c>
      <c r="J30" s="111">
        <f>'EJEC NO IMPRIMIR'!J30/'EJEC REGULAR'!$D$1</f>
        <v>0</v>
      </c>
      <c r="K30" s="111">
        <f>'EJEC NO IMPRIMIR'!K30/'EJEC REGULAR'!$D$1</f>
        <v>0</v>
      </c>
      <c r="L30" s="111">
        <f>'EJEC NO IMPRIMIR'!L30/'EJEC REGULAR'!$D$1</f>
        <v>0</v>
      </c>
      <c r="M30" s="111">
        <f>'EJEC NO IMPRIMIR'!M30/'EJEC REGULAR'!$D$1</f>
        <v>0</v>
      </c>
      <c r="N30" s="111">
        <f>'EJEC NO IMPRIMIR'!N30/'EJEC REGULAR'!$D$1</f>
        <v>0</v>
      </c>
      <c r="O30" s="111">
        <f>'EJEC NO IMPRIMIR'!O30/'EJEC REGULAR'!$D$1</f>
        <v>0</v>
      </c>
      <c r="P30" s="111">
        <f>'EJEC NO IMPRIMIR'!P30/'EJEC REGULAR'!$D$1</f>
        <v>0</v>
      </c>
      <c r="Q30" s="111">
        <f>'EJEC NO IMPRIMIR'!Q30/'EJEC REGULAR'!$D$1</f>
        <v>0</v>
      </c>
      <c r="R30" s="111">
        <f>'EJEC NO IMPRIMIR'!R30/'EJEC REGULAR'!$D$1</f>
        <v>0</v>
      </c>
      <c r="S30" s="111">
        <f>'EJEC NO IMPRIMIR'!S30/'EJEC REGULAR'!$D$1</f>
        <v>0</v>
      </c>
      <c r="T30" s="111">
        <f>'EJEC NO IMPRIMIR'!T30/'EJEC REGULAR'!$D$1</f>
        <v>0</v>
      </c>
      <c r="U30" s="111">
        <f>'EJEC NO IMPRIMIR'!U30/'EJEC REGULAR'!$D$1</f>
        <v>0</v>
      </c>
      <c r="V30" s="111">
        <f>'EJEC NO IMPRIMIR'!V30/'EJEC REGULAR'!$D$1</f>
        <v>0</v>
      </c>
      <c r="W30" s="111">
        <f>'EJEC NO IMPRIMIR'!W30/'EJEC REGULAR'!$D$1</f>
        <v>0</v>
      </c>
      <c r="X30" s="111">
        <f>'EJEC NO IMPRIMIR'!X30/'EJEC REGULAR'!$D$1</f>
        <v>0</v>
      </c>
      <c r="Y30" s="111">
        <f>'EJEC NO IMPRIMIR'!Y30/'EJEC REGULAR'!$D$1</f>
        <v>0</v>
      </c>
      <c r="Z30" s="111">
        <f>'EJEC NO IMPRIMIR'!Z30/'EJEC REGULAR'!$D$1</f>
        <v>0</v>
      </c>
      <c r="AA30" s="111">
        <f>'EJEC NO IMPRIMIR'!AA30/'EJEC REGULAR'!$D$1</f>
        <v>0</v>
      </c>
      <c r="AB30" s="111">
        <f>'EJEC NO IMPRIMIR'!AB30/'EJEC REGULAR'!$D$1</f>
        <v>0</v>
      </c>
      <c r="AC30" s="111">
        <f>'EJEC NO IMPRIMIR'!AC30/'EJEC REGULAR'!$D$1</f>
        <v>0</v>
      </c>
      <c r="AD30" s="111">
        <f>'EJEC NO IMPRIMIR'!AD30/'EJEC REGULAR'!$D$1</f>
        <v>0</v>
      </c>
      <c r="AE30" s="111">
        <f>'EJEC NO IMPRIMIR'!AE30/'EJEC REGULAR'!$D$1</f>
        <v>0</v>
      </c>
      <c r="AF30" s="66"/>
      <c r="AG30" s="65"/>
      <c r="AH30" s="66"/>
      <c r="AI30" s="66"/>
      <c r="AJ30" s="66"/>
      <c r="AK30" s="66"/>
      <c r="AL30" s="66"/>
      <c r="AM30" s="66"/>
      <c r="AN30" s="66"/>
      <c r="AO30" s="66"/>
      <c r="AP30" s="66"/>
    </row>
    <row r="31" spans="1:42" ht="22.5" customHeight="1" x14ac:dyDescent="0.35">
      <c r="A31" s="63"/>
      <c r="B31" s="116"/>
      <c r="C31" s="99"/>
      <c r="D31" s="110" t="s">
        <v>123</v>
      </c>
      <c r="E31" s="99"/>
      <c r="F31" s="111">
        <f>'EJEC NO IMPRIMIR'!F31/'EJEC REGULAR'!$D$1</f>
        <v>0</v>
      </c>
      <c r="G31" s="111">
        <f>'EJEC NO IMPRIMIR'!G31/'EJEC REGULAR'!$D$1</f>
        <v>0</v>
      </c>
      <c r="H31" s="111">
        <f>'EJEC NO IMPRIMIR'!H31/'EJEC REGULAR'!$D$1</f>
        <v>0</v>
      </c>
      <c r="I31" s="111">
        <f>'EJEC NO IMPRIMIR'!I31/'EJEC REGULAR'!$D$1</f>
        <v>0</v>
      </c>
      <c r="J31" s="111">
        <f>'EJEC NO IMPRIMIR'!J31/'EJEC REGULAR'!$D$1</f>
        <v>0</v>
      </c>
      <c r="K31" s="111">
        <f>'EJEC NO IMPRIMIR'!K31/'EJEC REGULAR'!$D$1</f>
        <v>0</v>
      </c>
      <c r="L31" s="111">
        <f>'EJEC NO IMPRIMIR'!L31/'EJEC REGULAR'!$D$1</f>
        <v>0</v>
      </c>
      <c r="M31" s="111">
        <f>'EJEC NO IMPRIMIR'!M31/'EJEC REGULAR'!$D$1</f>
        <v>0</v>
      </c>
      <c r="N31" s="111">
        <f>'EJEC NO IMPRIMIR'!N31/'EJEC REGULAR'!$D$1</f>
        <v>0</v>
      </c>
      <c r="O31" s="111">
        <f>'EJEC NO IMPRIMIR'!O31/'EJEC REGULAR'!$D$1</f>
        <v>0</v>
      </c>
      <c r="P31" s="111">
        <f>'EJEC NO IMPRIMIR'!P31/'EJEC REGULAR'!$D$1</f>
        <v>0</v>
      </c>
      <c r="Q31" s="111">
        <f>'EJEC NO IMPRIMIR'!Q31/'EJEC REGULAR'!$D$1</f>
        <v>0</v>
      </c>
      <c r="R31" s="111">
        <f>'EJEC NO IMPRIMIR'!R31/'EJEC REGULAR'!$D$1</f>
        <v>0</v>
      </c>
      <c r="S31" s="111">
        <f>'EJEC NO IMPRIMIR'!S31/'EJEC REGULAR'!$D$1</f>
        <v>0</v>
      </c>
      <c r="T31" s="111">
        <f>'EJEC NO IMPRIMIR'!T31/'EJEC REGULAR'!$D$1</f>
        <v>0</v>
      </c>
      <c r="U31" s="111">
        <f>'EJEC NO IMPRIMIR'!U31/'EJEC REGULAR'!$D$1</f>
        <v>0</v>
      </c>
      <c r="V31" s="111">
        <f>'EJEC NO IMPRIMIR'!V31/'EJEC REGULAR'!$D$1</f>
        <v>0</v>
      </c>
      <c r="W31" s="111">
        <f>'EJEC NO IMPRIMIR'!W31/'EJEC REGULAR'!$D$1</f>
        <v>0</v>
      </c>
      <c r="X31" s="111">
        <f>'EJEC NO IMPRIMIR'!X31/'EJEC REGULAR'!$D$1</f>
        <v>0</v>
      </c>
      <c r="Y31" s="111">
        <f>'EJEC NO IMPRIMIR'!Y31/'EJEC REGULAR'!$D$1</f>
        <v>0</v>
      </c>
      <c r="Z31" s="111">
        <f>'EJEC NO IMPRIMIR'!Z31/'EJEC REGULAR'!$D$1</f>
        <v>0</v>
      </c>
      <c r="AA31" s="111">
        <f>'EJEC NO IMPRIMIR'!AA31/'EJEC REGULAR'!$D$1</f>
        <v>0</v>
      </c>
      <c r="AB31" s="111">
        <f>'EJEC NO IMPRIMIR'!AB31/'EJEC REGULAR'!$D$1</f>
        <v>0</v>
      </c>
      <c r="AC31" s="111">
        <f>'EJEC NO IMPRIMIR'!AC31/'EJEC REGULAR'!$D$1</f>
        <v>0</v>
      </c>
      <c r="AD31" s="111">
        <f>'EJEC NO IMPRIMIR'!AD31/'EJEC REGULAR'!$D$1</f>
        <v>0</v>
      </c>
      <c r="AE31" s="111">
        <f>'EJEC NO IMPRIMIR'!AE31/'EJEC REGULAR'!$D$1</f>
        <v>0</v>
      </c>
      <c r="AF31" s="66"/>
      <c r="AG31" s="65"/>
      <c r="AH31" s="66"/>
      <c r="AI31" s="66"/>
      <c r="AJ31" s="66"/>
      <c r="AK31" s="66"/>
      <c r="AL31" s="66"/>
      <c r="AM31" s="66"/>
      <c r="AN31" s="66"/>
      <c r="AO31" s="66"/>
      <c r="AP31" s="66"/>
    </row>
    <row r="32" spans="1:42" ht="28.5" customHeight="1" x14ac:dyDescent="0.35">
      <c r="A32" s="63"/>
      <c r="B32" s="116"/>
      <c r="C32" s="99"/>
      <c r="D32" s="110" t="s">
        <v>140</v>
      </c>
      <c r="E32" s="99"/>
      <c r="F32" s="111">
        <f>'EJEC NO IMPRIMIR'!F32/'EJEC REGULAR'!$D$1</f>
        <v>0</v>
      </c>
      <c r="G32" s="111">
        <f>'EJEC NO IMPRIMIR'!G32/'EJEC REGULAR'!$D$1</f>
        <v>5497611</v>
      </c>
      <c r="H32" s="111">
        <f>'EJEC NO IMPRIMIR'!H32/'EJEC REGULAR'!$D$1</f>
        <v>0</v>
      </c>
      <c r="I32" s="111">
        <f>'EJEC NO IMPRIMIR'!I32/'EJEC REGULAR'!$D$1</f>
        <v>0</v>
      </c>
      <c r="J32" s="111">
        <f>'EJEC NO IMPRIMIR'!J32/'EJEC REGULAR'!$D$1</f>
        <v>0</v>
      </c>
      <c r="K32" s="111">
        <f>'EJEC NO IMPRIMIR'!K32/'EJEC REGULAR'!$D$1</f>
        <v>0</v>
      </c>
      <c r="L32" s="111">
        <f>'EJEC NO IMPRIMIR'!L32/'EJEC REGULAR'!$D$1</f>
        <v>0</v>
      </c>
      <c r="M32" s="111">
        <f>'EJEC NO IMPRIMIR'!M32/'EJEC REGULAR'!$D$1</f>
        <v>0</v>
      </c>
      <c r="N32" s="111">
        <f>'EJEC NO IMPRIMIR'!N32/'EJEC REGULAR'!$D$1</f>
        <v>0</v>
      </c>
      <c r="O32" s="111">
        <f>'EJEC NO IMPRIMIR'!O32/'EJEC REGULAR'!$D$1</f>
        <v>0</v>
      </c>
      <c r="P32" s="111">
        <f>'EJEC NO IMPRIMIR'!P32/'EJEC REGULAR'!$D$1</f>
        <v>0</v>
      </c>
      <c r="Q32" s="111">
        <f>'EJEC NO IMPRIMIR'!Q32/'EJEC REGULAR'!$D$1</f>
        <v>0</v>
      </c>
      <c r="R32" s="111">
        <f>'EJEC NO IMPRIMIR'!R32/'EJEC REGULAR'!$D$1</f>
        <v>0</v>
      </c>
      <c r="S32" s="111">
        <f>'EJEC NO IMPRIMIR'!S32/'EJEC REGULAR'!$D$1</f>
        <v>0</v>
      </c>
      <c r="T32" s="111">
        <f>'EJEC NO IMPRIMIR'!T32/'EJEC REGULAR'!$D$1</f>
        <v>0</v>
      </c>
      <c r="U32" s="111">
        <f>'EJEC NO IMPRIMIR'!U32/'EJEC REGULAR'!$D$1</f>
        <v>0</v>
      </c>
      <c r="V32" s="111">
        <f>'EJEC NO IMPRIMIR'!V32/'EJEC REGULAR'!$D$1</f>
        <v>0</v>
      </c>
      <c r="W32" s="111">
        <f>'EJEC NO IMPRIMIR'!W32/'EJEC REGULAR'!$D$1</f>
        <v>0</v>
      </c>
      <c r="X32" s="111">
        <f>'EJEC NO IMPRIMIR'!X32/'EJEC REGULAR'!$D$1</f>
        <v>0</v>
      </c>
      <c r="Y32" s="111">
        <f>'EJEC NO IMPRIMIR'!Y32/'EJEC REGULAR'!$D$1</f>
        <v>0</v>
      </c>
      <c r="Z32" s="111">
        <f>'EJEC NO IMPRIMIR'!Z32/'EJEC REGULAR'!$D$1</f>
        <v>0</v>
      </c>
      <c r="AA32" s="111">
        <f>'EJEC NO IMPRIMIR'!AA32/'EJEC REGULAR'!$D$1</f>
        <v>0</v>
      </c>
      <c r="AB32" s="111">
        <f>'EJEC NO IMPRIMIR'!AB32/'EJEC REGULAR'!$D$1</f>
        <v>0</v>
      </c>
      <c r="AC32" s="111">
        <f>'EJEC NO IMPRIMIR'!AC32/'EJEC REGULAR'!$D$1</f>
        <v>0</v>
      </c>
      <c r="AD32" s="111">
        <f>'EJEC NO IMPRIMIR'!AD32/'EJEC REGULAR'!$D$1</f>
        <v>5497611</v>
      </c>
      <c r="AE32" s="111">
        <f>'EJEC NO IMPRIMIR'!AE32/'EJEC REGULAR'!$D$1</f>
        <v>5497611</v>
      </c>
      <c r="AF32" s="66"/>
      <c r="AG32" s="65"/>
      <c r="AH32" s="66"/>
      <c r="AI32" s="66"/>
      <c r="AJ32" s="66"/>
      <c r="AK32" s="66"/>
      <c r="AL32" s="66"/>
      <c r="AM32" s="66"/>
      <c r="AN32" s="66"/>
      <c r="AO32" s="66"/>
      <c r="AP32" s="66"/>
    </row>
    <row r="33" spans="1:48" ht="39" customHeight="1" x14ac:dyDescent="0.35">
      <c r="A33" s="63"/>
      <c r="B33" s="116"/>
      <c r="C33" s="99"/>
      <c r="D33" s="110" t="s">
        <v>101</v>
      </c>
      <c r="E33" s="99"/>
      <c r="F33" s="111">
        <f>'EJEC NO IMPRIMIR'!F33/'EJEC REGULAR'!$D$1</f>
        <v>0</v>
      </c>
      <c r="G33" s="111">
        <f>'EJEC NO IMPRIMIR'!G33/'EJEC REGULAR'!$D$1</f>
        <v>3330358</v>
      </c>
      <c r="H33" s="111">
        <f>'EJEC NO IMPRIMIR'!H33/'EJEC REGULAR'!$D$1</f>
        <v>8746739.1750000007</v>
      </c>
      <c r="I33" s="111">
        <f>'EJEC NO IMPRIMIR'!I33/'EJEC REGULAR'!$D$1</f>
        <v>0</v>
      </c>
      <c r="J33" s="111">
        <f>'EJEC NO IMPRIMIR'!J33/'EJEC REGULAR'!$D$1</f>
        <v>181797532.56200001</v>
      </c>
      <c r="K33" s="111">
        <f>'EJEC NO IMPRIMIR'!K33/'EJEC REGULAR'!$D$1</f>
        <v>0</v>
      </c>
      <c r="L33" s="111">
        <f>'EJEC NO IMPRIMIR'!L33/'EJEC REGULAR'!$D$1</f>
        <v>0</v>
      </c>
      <c r="M33" s="111">
        <f>'EJEC NO IMPRIMIR'!M33/'EJEC REGULAR'!$D$1</f>
        <v>8364855.2860000003</v>
      </c>
      <c r="N33" s="111">
        <f>'EJEC NO IMPRIMIR'!N33/'EJEC REGULAR'!$D$1</f>
        <v>0</v>
      </c>
      <c r="O33" s="111">
        <f>'EJEC NO IMPRIMIR'!O33/'EJEC REGULAR'!$D$1</f>
        <v>2081139</v>
      </c>
      <c r="P33" s="111">
        <f>'EJEC NO IMPRIMIR'!P33/'EJEC REGULAR'!$D$1</f>
        <v>0</v>
      </c>
      <c r="Q33" s="111">
        <f>'EJEC NO IMPRIMIR'!Q33/'EJEC REGULAR'!$D$1</f>
        <v>0</v>
      </c>
      <c r="R33" s="111">
        <f>'EJEC NO IMPRIMIR'!R33/'EJEC REGULAR'!$D$1</f>
        <v>0</v>
      </c>
      <c r="S33" s="111">
        <f>'EJEC NO IMPRIMIR'!S33/'EJEC REGULAR'!$D$1</f>
        <v>0</v>
      </c>
      <c r="T33" s="111">
        <f>'EJEC NO IMPRIMIR'!T33/'EJEC REGULAR'!$D$1</f>
        <v>43929355.298</v>
      </c>
      <c r="U33" s="111">
        <f>'EJEC NO IMPRIMIR'!U33/'EJEC REGULAR'!$D$1</f>
        <v>0</v>
      </c>
      <c r="V33" s="111">
        <f>'EJEC NO IMPRIMIR'!V33/'EJEC REGULAR'!$D$1</f>
        <v>0</v>
      </c>
      <c r="W33" s="111">
        <f>'EJEC NO IMPRIMIR'!W33/'EJEC REGULAR'!$D$1</f>
        <v>0</v>
      </c>
      <c r="X33" s="111">
        <f>'EJEC NO IMPRIMIR'!X33/'EJEC REGULAR'!$D$1</f>
        <v>0</v>
      </c>
      <c r="Y33" s="111">
        <f>'EJEC NO IMPRIMIR'!Y33/'EJEC REGULAR'!$D$1</f>
        <v>0</v>
      </c>
      <c r="Z33" s="111">
        <f>'EJEC NO IMPRIMIR'!Z33/'EJEC REGULAR'!$D$1</f>
        <v>0</v>
      </c>
      <c r="AA33" s="111">
        <f>'EJEC NO IMPRIMIR'!AA33/'EJEC REGULAR'!$D$1</f>
        <v>0</v>
      </c>
      <c r="AB33" s="111">
        <f>'EJEC NO IMPRIMIR'!AB33/'EJEC REGULAR'!$D$1</f>
        <v>0</v>
      </c>
      <c r="AC33" s="111">
        <f>'EJEC NO IMPRIMIR'!AC33/'EJEC REGULAR'!$D$1</f>
        <v>248249979.32100001</v>
      </c>
      <c r="AD33" s="111">
        <f>'EJEC NO IMPRIMIR'!AD33/'EJEC REGULAR'!$D$1</f>
        <v>0</v>
      </c>
      <c r="AE33" s="111">
        <f>'EJEC NO IMPRIMIR'!AE33/'EJEC REGULAR'!$D$1</f>
        <v>248249979.32100001</v>
      </c>
      <c r="AF33" s="66"/>
      <c r="AG33" s="65"/>
      <c r="AH33" s="66"/>
      <c r="AI33" s="66"/>
      <c r="AJ33" s="66"/>
      <c r="AK33" s="66"/>
      <c r="AL33" s="66"/>
      <c r="AM33" s="66"/>
      <c r="AN33" s="66"/>
      <c r="AO33" s="66"/>
      <c r="AP33" s="66"/>
    </row>
    <row r="34" spans="1:48" ht="46.5" customHeight="1" x14ac:dyDescent="0.35">
      <c r="A34" s="63"/>
      <c r="B34" s="116"/>
      <c r="C34" s="99"/>
      <c r="D34" s="110" t="s">
        <v>102</v>
      </c>
      <c r="E34" s="99"/>
      <c r="F34" s="111">
        <f>'EJEC NO IMPRIMIR'!F34/'EJEC REGULAR'!$D$1</f>
        <v>0</v>
      </c>
      <c r="G34" s="111">
        <f>'EJEC NO IMPRIMIR'!G34/'EJEC REGULAR'!$D$1</f>
        <v>0</v>
      </c>
      <c r="H34" s="111">
        <f>'EJEC NO IMPRIMIR'!H34/'EJEC REGULAR'!$D$1</f>
        <v>0</v>
      </c>
      <c r="I34" s="111">
        <f>'EJEC NO IMPRIMIR'!I34/'EJEC REGULAR'!$D$1</f>
        <v>0</v>
      </c>
      <c r="J34" s="111">
        <f>'EJEC NO IMPRIMIR'!J34/'EJEC REGULAR'!$D$1</f>
        <v>0</v>
      </c>
      <c r="K34" s="111">
        <f>'EJEC NO IMPRIMIR'!K34/'EJEC REGULAR'!$D$1</f>
        <v>0</v>
      </c>
      <c r="L34" s="111">
        <f>'EJEC NO IMPRIMIR'!L34/'EJEC REGULAR'!$D$1</f>
        <v>0</v>
      </c>
      <c r="M34" s="111">
        <f>'EJEC NO IMPRIMIR'!M34/'EJEC REGULAR'!$D$1</f>
        <v>0</v>
      </c>
      <c r="N34" s="111">
        <f>'EJEC NO IMPRIMIR'!N34/'EJEC REGULAR'!$D$1</f>
        <v>0</v>
      </c>
      <c r="O34" s="111">
        <f>'EJEC NO IMPRIMIR'!O34/'EJEC REGULAR'!$D$1</f>
        <v>0</v>
      </c>
      <c r="P34" s="111">
        <f>'EJEC NO IMPRIMIR'!P34/'EJEC REGULAR'!$D$1</f>
        <v>0</v>
      </c>
      <c r="Q34" s="111">
        <f>'EJEC NO IMPRIMIR'!Q34/'EJEC REGULAR'!$D$1</f>
        <v>0</v>
      </c>
      <c r="R34" s="111">
        <f>'EJEC NO IMPRIMIR'!R34/'EJEC REGULAR'!$D$1</f>
        <v>0</v>
      </c>
      <c r="S34" s="111">
        <f>'EJEC NO IMPRIMIR'!S34/'EJEC REGULAR'!$D$1</f>
        <v>0</v>
      </c>
      <c r="T34" s="111">
        <f>'EJEC NO IMPRIMIR'!T34/'EJEC REGULAR'!$D$1</f>
        <v>0</v>
      </c>
      <c r="U34" s="111">
        <f>'EJEC NO IMPRIMIR'!U34/'EJEC REGULAR'!$D$1</f>
        <v>0</v>
      </c>
      <c r="V34" s="111">
        <f>'EJEC NO IMPRIMIR'!V34/'EJEC REGULAR'!$D$1</f>
        <v>0</v>
      </c>
      <c r="W34" s="111">
        <f>'EJEC NO IMPRIMIR'!W34/'EJEC REGULAR'!$D$1</f>
        <v>0</v>
      </c>
      <c r="X34" s="111">
        <f>'EJEC NO IMPRIMIR'!X34/'EJEC REGULAR'!$D$1</f>
        <v>0</v>
      </c>
      <c r="Y34" s="111">
        <f>'EJEC NO IMPRIMIR'!Y34/'EJEC REGULAR'!$D$1</f>
        <v>0</v>
      </c>
      <c r="Z34" s="111">
        <f>'EJEC NO IMPRIMIR'!Z34/'EJEC REGULAR'!$D$1</f>
        <v>0</v>
      </c>
      <c r="AA34" s="111">
        <f>'EJEC NO IMPRIMIR'!AA34/'EJEC REGULAR'!$D$1</f>
        <v>0</v>
      </c>
      <c r="AB34" s="111">
        <f>'EJEC NO IMPRIMIR'!AB34/'EJEC REGULAR'!$D$1</f>
        <v>0</v>
      </c>
      <c r="AC34" s="111">
        <f>'EJEC NO IMPRIMIR'!AC34/'EJEC REGULAR'!$D$1</f>
        <v>0</v>
      </c>
      <c r="AD34" s="111">
        <f>'EJEC NO IMPRIMIR'!AD34/'EJEC REGULAR'!$D$1</f>
        <v>0</v>
      </c>
      <c r="AE34" s="111">
        <f>'EJEC NO IMPRIMIR'!AE34/'EJEC REGULAR'!$D$1</f>
        <v>0</v>
      </c>
      <c r="AF34" s="66"/>
      <c r="AG34" s="65"/>
      <c r="AH34" s="66"/>
      <c r="AI34" s="66"/>
      <c r="AJ34" s="66"/>
      <c r="AK34" s="66"/>
      <c r="AL34" s="66"/>
      <c r="AM34" s="66"/>
      <c r="AN34" s="66"/>
      <c r="AO34" s="66"/>
      <c r="AP34" s="66"/>
    </row>
    <row r="35" spans="1:48" ht="22.5" customHeight="1" x14ac:dyDescent="0.35">
      <c r="A35" s="63"/>
      <c r="B35" s="109">
        <v>14</v>
      </c>
      <c r="C35" s="99"/>
      <c r="D35" s="110" t="s">
        <v>82</v>
      </c>
      <c r="E35" s="99"/>
      <c r="F35" s="111">
        <f>'EJEC NO IMPRIMIR'!F35/'EJEC REGULAR'!$D$1</f>
        <v>0</v>
      </c>
      <c r="G35" s="111">
        <f>'EJEC NO IMPRIMIR'!G35/'EJEC REGULAR'!$D$1</f>
        <v>0</v>
      </c>
      <c r="H35" s="111">
        <f>'EJEC NO IMPRIMIR'!H35/'EJEC REGULAR'!$D$1</f>
        <v>0</v>
      </c>
      <c r="I35" s="111">
        <f>'EJEC NO IMPRIMIR'!I35/'EJEC REGULAR'!$D$1</f>
        <v>0</v>
      </c>
      <c r="J35" s="111">
        <f>'EJEC NO IMPRIMIR'!J35/'EJEC REGULAR'!$D$1</f>
        <v>0</v>
      </c>
      <c r="K35" s="111">
        <f>'EJEC NO IMPRIMIR'!K35/'EJEC REGULAR'!$D$1</f>
        <v>0</v>
      </c>
      <c r="L35" s="111">
        <f>'EJEC NO IMPRIMIR'!L35/'EJEC REGULAR'!$D$1</f>
        <v>0</v>
      </c>
      <c r="M35" s="111">
        <f>'EJEC NO IMPRIMIR'!M35/'EJEC REGULAR'!$D$1</f>
        <v>0</v>
      </c>
      <c r="N35" s="111">
        <f>'EJEC NO IMPRIMIR'!N35/'EJEC REGULAR'!$D$1</f>
        <v>0</v>
      </c>
      <c r="O35" s="111">
        <f>'EJEC NO IMPRIMIR'!O35/'EJEC REGULAR'!$D$1</f>
        <v>0</v>
      </c>
      <c r="P35" s="111">
        <f>'EJEC NO IMPRIMIR'!P35/'EJEC REGULAR'!$D$1</f>
        <v>0</v>
      </c>
      <c r="Q35" s="111">
        <f>'EJEC NO IMPRIMIR'!Q35/'EJEC REGULAR'!$D$1</f>
        <v>0</v>
      </c>
      <c r="R35" s="111">
        <f>'EJEC NO IMPRIMIR'!R35/'EJEC REGULAR'!$D$1</f>
        <v>0</v>
      </c>
      <c r="S35" s="111">
        <f>'EJEC NO IMPRIMIR'!S35/'EJEC REGULAR'!$D$1</f>
        <v>0</v>
      </c>
      <c r="T35" s="111">
        <f>'EJEC NO IMPRIMIR'!T35/'EJEC REGULAR'!$D$1</f>
        <v>0</v>
      </c>
      <c r="U35" s="111">
        <f>'EJEC NO IMPRIMIR'!U35/'EJEC REGULAR'!$D$1</f>
        <v>0</v>
      </c>
      <c r="V35" s="111">
        <f>'EJEC NO IMPRIMIR'!V35/'EJEC REGULAR'!$D$1</f>
        <v>0</v>
      </c>
      <c r="W35" s="111">
        <f>'EJEC NO IMPRIMIR'!W35/'EJEC REGULAR'!$D$1</f>
        <v>0</v>
      </c>
      <c r="X35" s="111">
        <f>'EJEC NO IMPRIMIR'!X35/'EJEC REGULAR'!$D$1</f>
        <v>0</v>
      </c>
      <c r="Y35" s="111">
        <f>'EJEC NO IMPRIMIR'!Y35/'EJEC REGULAR'!$D$1</f>
        <v>0</v>
      </c>
      <c r="Z35" s="111">
        <f>'EJEC NO IMPRIMIR'!Z35/'EJEC REGULAR'!$D$1</f>
        <v>0</v>
      </c>
      <c r="AA35" s="111">
        <f>'EJEC NO IMPRIMIR'!AA35/'EJEC REGULAR'!$D$1</f>
        <v>0</v>
      </c>
      <c r="AB35" s="111">
        <f>'EJEC NO IMPRIMIR'!AB35/'EJEC REGULAR'!$D$1</f>
        <v>0</v>
      </c>
      <c r="AC35" s="111">
        <f>'EJEC NO IMPRIMIR'!AC35/'EJEC REGULAR'!$D$1</f>
        <v>0</v>
      </c>
      <c r="AD35" s="111">
        <f>'EJEC NO IMPRIMIR'!AD35/'EJEC REGULAR'!$D$1</f>
        <v>0</v>
      </c>
      <c r="AE35" s="111">
        <f>'EJEC NO IMPRIMIR'!AE35/'EJEC REGULAR'!$D$1</f>
        <v>0</v>
      </c>
      <c r="AF35" s="66"/>
      <c r="AG35" s="65">
        <f t="shared" si="11"/>
        <v>0</v>
      </c>
      <c r="AH35" s="66"/>
      <c r="AI35" s="66"/>
      <c r="AJ35" s="66">
        <f t="shared" si="8"/>
        <v>0</v>
      </c>
      <c r="AK35" s="66"/>
      <c r="AL35" s="66"/>
      <c r="AN35" s="66">
        <f t="shared" si="9"/>
        <v>0</v>
      </c>
      <c r="AO35" s="66">
        <f t="shared" si="10"/>
        <v>0</v>
      </c>
      <c r="AP35" s="66"/>
    </row>
    <row r="36" spans="1:48" ht="22.5" customHeight="1" x14ac:dyDescent="0.35">
      <c r="A36" s="63"/>
      <c r="B36" s="109" t="s">
        <v>62</v>
      </c>
      <c r="C36" s="99"/>
      <c r="D36" s="110" t="s">
        <v>5</v>
      </c>
      <c r="E36" s="99"/>
      <c r="F36" s="111">
        <f>'EJEC NO IMPRIMIR'!F36/'EJEC REGULAR'!$D$1</f>
        <v>-1501110.7220000001</v>
      </c>
      <c r="G36" s="111">
        <f>'EJEC NO IMPRIMIR'!G36/'EJEC REGULAR'!$D$1</f>
        <v>4586980.51</v>
      </c>
      <c r="H36" s="111">
        <f>'EJEC NO IMPRIMIR'!H36/'EJEC REGULAR'!$D$1</f>
        <v>26635360.089000002</v>
      </c>
      <c r="I36" s="111">
        <f>'EJEC NO IMPRIMIR'!I36/'EJEC REGULAR'!$D$1</f>
        <v>828007.96100000001</v>
      </c>
      <c r="J36" s="111">
        <f>'EJEC NO IMPRIMIR'!J36/'EJEC REGULAR'!$D$1</f>
        <v>46749279.898000002</v>
      </c>
      <c r="K36" s="111">
        <f>'EJEC NO IMPRIMIR'!K36/'EJEC REGULAR'!$D$1</f>
        <v>859642.96900000004</v>
      </c>
      <c r="L36" s="111">
        <f>'EJEC NO IMPRIMIR'!L36/'EJEC REGULAR'!$D$1</f>
        <v>11547707.282</v>
      </c>
      <c r="M36" s="111">
        <f>'EJEC NO IMPRIMIR'!M36/'EJEC REGULAR'!$D$1</f>
        <v>14242707.997</v>
      </c>
      <c r="N36" s="111">
        <f>'EJEC NO IMPRIMIR'!N36/'EJEC REGULAR'!$D$1</f>
        <v>0</v>
      </c>
      <c r="O36" s="111">
        <f>'EJEC NO IMPRIMIR'!O36/'EJEC REGULAR'!$D$1</f>
        <v>6789826.9929999998</v>
      </c>
      <c r="P36" s="111">
        <f>'EJEC NO IMPRIMIR'!P36/'EJEC REGULAR'!$D$1</f>
        <v>69580.512000000002</v>
      </c>
      <c r="Q36" s="111">
        <f>'EJEC NO IMPRIMIR'!Q36/'EJEC REGULAR'!$D$1</f>
        <v>50956.516000000003</v>
      </c>
      <c r="R36" s="111">
        <f>'EJEC NO IMPRIMIR'!R36/'EJEC REGULAR'!$D$1</f>
        <v>-30316.564999999999</v>
      </c>
      <c r="S36" s="111">
        <f>'EJEC NO IMPRIMIR'!S36/'EJEC REGULAR'!$D$1</f>
        <v>529216.21699999995</v>
      </c>
      <c r="T36" s="111">
        <f>'EJEC NO IMPRIMIR'!T36/'EJEC REGULAR'!$D$1</f>
        <v>34694795.090999998</v>
      </c>
      <c r="U36" s="111">
        <f>'EJEC NO IMPRIMIR'!U36/'EJEC REGULAR'!$D$1</f>
        <v>40159.082000000002</v>
      </c>
      <c r="V36" s="111">
        <f>'EJEC NO IMPRIMIR'!V36/'EJEC REGULAR'!$D$1</f>
        <v>3383406.321</v>
      </c>
      <c r="W36" s="111">
        <f>'EJEC NO IMPRIMIR'!W36/'EJEC REGULAR'!$D$1</f>
        <v>26545575.168000001</v>
      </c>
      <c r="X36" s="111">
        <f>'EJEC NO IMPRIMIR'!X36/'EJEC REGULAR'!$D$1</f>
        <v>-4516788.1449999996</v>
      </c>
      <c r="Y36" s="111">
        <f>'EJEC NO IMPRIMIR'!Y36/'EJEC REGULAR'!$D$1</f>
        <v>-321033.10600000003</v>
      </c>
      <c r="Z36" s="111">
        <f>'EJEC NO IMPRIMIR'!Z36/'EJEC REGULAR'!$D$1</f>
        <v>0</v>
      </c>
      <c r="AA36" s="111">
        <f>'EJEC NO IMPRIMIR'!AA36/'EJEC REGULAR'!$D$1</f>
        <v>216218</v>
      </c>
      <c r="AB36" s="111">
        <f>'EJEC NO IMPRIMIR'!AB36/'EJEC REGULAR'!$D$1</f>
        <v>0</v>
      </c>
      <c r="AC36" s="111">
        <f>'EJEC NO IMPRIMIR'!AC36/'EJEC REGULAR'!$D$1</f>
        <v>0</v>
      </c>
      <c r="AD36" s="111">
        <f>'EJEC NO IMPRIMIR'!AD36/'EJEC REGULAR'!$D$1</f>
        <v>171400172.06799999</v>
      </c>
      <c r="AE36" s="111">
        <f>'EJEC NO IMPRIMIR'!AE36/'EJEC REGULAR'!$D$1</f>
        <v>171400172.06799999</v>
      </c>
      <c r="AF36" s="66"/>
      <c r="AG36" s="65">
        <f t="shared" si="11"/>
        <v>171183954.06799999</v>
      </c>
      <c r="AH36" s="66"/>
      <c r="AI36" s="66" t="e">
        <f>+#REF!</f>
        <v>#REF!</v>
      </c>
      <c r="AJ36" s="66" t="e">
        <f t="shared" si="8"/>
        <v>#REF!</v>
      </c>
      <c r="AK36" s="66"/>
      <c r="AL36" s="66"/>
      <c r="AM36" s="66">
        <v>30008336678</v>
      </c>
      <c r="AN36" s="66">
        <f t="shared" si="9"/>
        <v>30008336.677999999</v>
      </c>
      <c r="AO36" s="66" t="e">
        <f t="shared" si="10"/>
        <v>#REF!</v>
      </c>
      <c r="AP36" s="66"/>
    </row>
    <row r="37" spans="1:48" s="82" customFormat="1" ht="24.95" customHeight="1" x14ac:dyDescent="0.25">
      <c r="A37" s="79"/>
      <c r="B37" s="117"/>
      <c r="C37" s="105"/>
      <c r="D37" s="106" t="s">
        <v>6</v>
      </c>
      <c r="E37" s="107"/>
      <c r="F37" s="108">
        <f>SUM(F38,F39,F40,F41,F47,F48,F49,F58,F59,F63,F64,F68,F69)</f>
        <v>26725689.887999997</v>
      </c>
      <c r="G37" s="108">
        <f t="shared" ref="G37:AI37" si="12">SUM(G38,G39,G40,G41,G47,G48,G49,G58,G59,G63,G64,G68,G69)</f>
        <v>53904485.360000007</v>
      </c>
      <c r="H37" s="108">
        <f t="shared" si="12"/>
        <v>222825128.98500001</v>
      </c>
      <c r="I37" s="108">
        <f t="shared" ref="I37" si="13">SUM(I38,I39,I40,I41,I47,I48,I49,I58,I59,I63,I64,I68,I69)</f>
        <v>8537023.1649999991</v>
      </c>
      <c r="J37" s="108">
        <f t="shared" si="12"/>
        <v>1715376593.562</v>
      </c>
      <c r="K37" s="108">
        <f t="shared" ref="K37:L37" si="14">SUM(K38,K39,K40,K41,K47,K48,K49,K58,K59,K63,K64,K68,K69)</f>
        <v>12093286.271000002</v>
      </c>
      <c r="L37" s="108">
        <f t="shared" si="14"/>
        <v>164808460.083</v>
      </c>
      <c r="M37" s="108">
        <f t="shared" si="12"/>
        <v>129044004.33299999</v>
      </c>
      <c r="N37" s="108">
        <f t="shared" ref="N37" si="15">SUM(N38,N39,N40,N41,N47,N48,N49,N58,N59,N63,N64,N68,N69)</f>
        <v>1806923.909</v>
      </c>
      <c r="O37" s="108">
        <f t="shared" si="12"/>
        <v>115208374.132</v>
      </c>
      <c r="P37" s="108">
        <f t="shared" ref="P37" si="16">SUM(P38,P39,P40,P41,P47,P48,P49,P58,P59,P63,P64,P68,P69)</f>
        <v>3112472.3430000003</v>
      </c>
      <c r="Q37" s="108">
        <f>SUM(Q38,Q39,Q40,Q41,Q47,Q48,Q49,Q58,Q59,Q63,Q64,Q68,Q69)</f>
        <v>29337485.476</v>
      </c>
      <c r="R37" s="108">
        <f>SUM(R38,R39,R40,R41,R47,R48,R49,R58,R59,R63,R64,R68,R69)</f>
        <v>3910003.2919999999</v>
      </c>
      <c r="S37" s="108">
        <f t="shared" si="12"/>
        <v>7300781.387000001</v>
      </c>
      <c r="T37" s="108">
        <f t="shared" si="12"/>
        <v>220297540.87</v>
      </c>
      <c r="U37" s="108">
        <f>SUM(U38,U39,U40,U41,U47,U48,U49,U58,U59,U63,U64,U68,U69)</f>
        <v>9798866.3100000005</v>
      </c>
      <c r="V37" s="108">
        <f t="shared" ref="V37" si="17">SUM(V38,V39,V40,V41,V47,V48,V49,V58,V59,V63,V64,V68,V69)</f>
        <v>267926631.32100001</v>
      </c>
      <c r="W37" s="108">
        <f t="shared" si="12"/>
        <v>882946858.89100003</v>
      </c>
      <c r="X37" s="108">
        <f t="shared" si="12"/>
        <v>34846011.281999998</v>
      </c>
      <c r="Y37" s="108">
        <f t="shared" ref="Y37:Z37" si="18">SUM(Y38,Y39,Y40,Y41,Y47,Y48,Y49,Y58,Y59,Y63,Y64,Y68,Y69)</f>
        <v>2441025.2679999997</v>
      </c>
      <c r="Z37" s="108">
        <f t="shared" si="18"/>
        <v>2734591.5090000001</v>
      </c>
      <c r="AA37" s="108">
        <f t="shared" si="12"/>
        <v>2649763</v>
      </c>
      <c r="AB37" s="108">
        <f t="shared" si="12"/>
        <v>14364216</v>
      </c>
      <c r="AC37" s="108">
        <f t="shared" ref="AC37:AE37" si="19">SUM(AC38,AC39,AC40,AC41,AC47,AC48,AC49,AC58,AC59,AC63,AC64,AC68,AC69)</f>
        <v>248249979.32100001</v>
      </c>
      <c r="AD37" s="108">
        <f t="shared" si="19"/>
        <v>3683746237.3160005</v>
      </c>
      <c r="AE37" s="108">
        <f t="shared" si="19"/>
        <v>3931996216.6370006</v>
      </c>
      <c r="AF37" s="78"/>
      <c r="AG37" s="80">
        <f t="shared" si="12"/>
        <v>3914982237.6370006</v>
      </c>
      <c r="AH37" s="78"/>
      <c r="AI37" s="80" t="e">
        <f t="shared" si="12"/>
        <v>#REF!</v>
      </c>
      <c r="AJ37" s="66" t="e">
        <f t="shared" si="8"/>
        <v>#REF!</v>
      </c>
      <c r="AK37" s="78"/>
      <c r="AL37" s="78"/>
      <c r="AM37" s="66"/>
      <c r="AN37" s="78"/>
      <c r="AO37" s="78"/>
      <c r="AP37" s="78"/>
      <c r="AS37" s="80" t="e">
        <f>+AE37+#REF!</f>
        <v>#REF!</v>
      </c>
      <c r="AU37" s="84"/>
      <c r="AV37" s="84"/>
    </row>
    <row r="38" spans="1:48" ht="22.5" customHeight="1" x14ac:dyDescent="0.35">
      <c r="A38" s="63"/>
      <c r="B38" s="109" t="s">
        <v>7</v>
      </c>
      <c r="C38" s="99"/>
      <c r="D38" s="110" t="s">
        <v>8</v>
      </c>
      <c r="E38" s="99"/>
      <c r="F38" s="123">
        <f>'EJEC NO IMPRIMIR'!F38/'EJEC REGULAR'!$D$1</f>
        <v>17706055.916000001</v>
      </c>
      <c r="G38" s="123">
        <f>'EJEC NO IMPRIMIR'!G38/'EJEC REGULAR'!$D$1</f>
        <v>12415505.537</v>
      </c>
      <c r="H38" s="123">
        <f>'EJEC NO IMPRIMIR'!H38/'EJEC REGULAR'!$D$1</f>
        <v>18654133.761</v>
      </c>
      <c r="I38" s="123">
        <f>'EJEC NO IMPRIMIR'!I38/'EJEC REGULAR'!$D$1</f>
        <v>0</v>
      </c>
      <c r="J38" s="123">
        <f>'EJEC NO IMPRIMIR'!J38/'EJEC REGULAR'!$D$1</f>
        <v>81552319.150999993</v>
      </c>
      <c r="K38" s="123">
        <f>'EJEC NO IMPRIMIR'!K38/'EJEC REGULAR'!$D$1</f>
        <v>6906730.784</v>
      </c>
      <c r="L38" s="123">
        <f>'EJEC NO IMPRIMIR'!L38/'EJEC REGULAR'!$D$1</f>
        <v>37375876.945</v>
      </c>
      <c r="M38" s="123">
        <f>'EJEC NO IMPRIMIR'!M38/'EJEC REGULAR'!$D$1</f>
        <v>9207865.6180000007</v>
      </c>
      <c r="N38" s="123">
        <f>'EJEC NO IMPRIMIR'!N38/'EJEC REGULAR'!$D$1</f>
        <v>251964.31899999999</v>
      </c>
      <c r="O38" s="123">
        <f>'EJEC NO IMPRIMIR'!O38/'EJEC REGULAR'!$D$1</f>
        <v>7016379.1619999995</v>
      </c>
      <c r="P38" s="123">
        <f>'EJEC NO IMPRIMIR'!P38/'EJEC REGULAR'!$D$1</f>
        <v>747430.33499999996</v>
      </c>
      <c r="Q38" s="123">
        <f>'EJEC NO IMPRIMIR'!Q38/'EJEC REGULAR'!$D$1</f>
        <v>6511578.4850000003</v>
      </c>
      <c r="R38" s="123">
        <f>'EJEC NO IMPRIMIR'!R38/'EJEC REGULAR'!$D$1</f>
        <v>3523389.0419999999</v>
      </c>
      <c r="S38" s="123">
        <f>'EJEC NO IMPRIMIR'!S38/'EJEC REGULAR'!$D$1</f>
        <v>5450979.7470000004</v>
      </c>
      <c r="T38" s="123">
        <f>'EJEC NO IMPRIMIR'!T38/'EJEC REGULAR'!$D$1</f>
        <v>11989682.802999999</v>
      </c>
      <c r="U38" s="123">
        <f>'EJEC NO IMPRIMIR'!U38/'EJEC REGULAR'!$D$1</f>
        <v>8856634.5240000002</v>
      </c>
      <c r="V38" s="123">
        <f>'EJEC NO IMPRIMIR'!V38/'EJEC REGULAR'!$D$1</f>
        <v>288891.49599999998</v>
      </c>
      <c r="W38" s="123">
        <f>'EJEC NO IMPRIMIR'!W38/'EJEC REGULAR'!$D$1</f>
        <v>15308888.146</v>
      </c>
      <c r="X38" s="123">
        <f>'EJEC NO IMPRIMIR'!X38/'EJEC REGULAR'!$D$1</f>
        <v>19508920.353</v>
      </c>
      <c r="Y38" s="123">
        <f>'EJEC NO IMPRIMIR'!Y38/'EJEC REGULAR'!$D$1</f>
        <v>0</v>
      </c>
      <c r="Z38" s="123">
        <f>'EJEC NO IMPRIMIR'!Z38/'EJEC REGULAR'!$D$1</f>
        <v>1012487.454</v>
      </c>
      <c r="AA38" s="123">
        <f>'EJEC NO IMPRIMIR'!AA38/'EJEC REGULAR'!$D$1</f>
        <v>1755462</v>
      </c>
      <c r="AB38" s="123">
        <f>'EJEC NO IMPRIMIR'!AB38/'EJEC REGULAR'!$D$1</f>
        <v>9604167</v>
      </c>
      <c r="AC38" s="123">
        <f>'EJEC NO IMPRIMIR'!AC38/'EJEC REGULAR'!$D$1</f>
        <v>0</v>
      </c>
      <c r="AD38" s="123">
        <f>'EJEC NO IMPRIMIR'!AD38/'EJEC REGULAR'!$D$1</f>
        <v>275645342.57800001</v>
      </c>
      <c r="AE38" s="123">
        <f>'EJEC NO IMPRIMIR'!AE38/'EJEC REGULAR'!$D$1</f>
        <v>275645342.57800001</v>
      </c>
      <c r="AF38" s="66"/>
      <c r="AG38" s="65">
        <f t="shared" si="11"/>
        <v>264285713.57800001</v>
      </c>
      <c r="AH38" s="66"/>
      <c r="AI38" s="66" t="e">
        <f>+#REF!</f>
        <v>#REF!</v>
      </c>
      <c r="AJ38" s="66" t="e">
        <f t="shared" si="8"/>
        <v>#REF!</v>
      </c>
      <c r="AK38" s="66"/>
      <c r="AL38" s="66"/>
      <c r="AM38" s="66">
        <v>123974792808</v>
      </c>
      <c r="AN38" s="66">
        <f t="shared" si="9"/>
        <v>123974792.808</v>
      </c>
      <c r="AO38" s="66" t="e">
        <f t="shared" ref="AO38" si="20">+AJ38-AN38</f>
        <v>#REF!</v>
      </c>
      <c r="AP38" s="66"/>
      <c r="AU38" s="84"/>
    </row>
    <row r="39" spans="1:48" ht="22.5" customHeight="1" x14ac:dyDescent="0.35">
      <c r="A39" s="63"/>
      <c r="B39" s="109" t="s">
        <v>9</v>
      </c>
      <c r="C39" s="99"/>
      <c r="D39" s="110" t="s">
        <v>10</v>
      </c>
      <c r="E39" s="99"/>
      <c r="F39" s="111">
        <f>'EJEC NO IMPRIMIR'!F39/'EJEC REGULAR'!$D$1</f>
        <v>5367488.76</v>
      </c>
      <c r="G39" s="111">
        <f>'EJEC NO IMPRIMIR'!G39/'EJEC REGULAR'!$D$1</f>
        <v>845021.61199999996</v>
      </c>
      <c r="H39" s="111">
        <f>'EJEC NO IMPRIMIR'!H39/'EJEC REGULAR'!$D$1</f>
        <v>2286292.1490000002</v>
      </c>
      <c r="I39" s="111">
        <f>'EJEC NO IMPRIMIR'!I39/'EJEC REGULAR'!$D$1</f>
        <v>7709015.2039999999</v>
      </c>
      <c r="J39" s="111">
        <f>'EJEC NO IMPRIMIR'!J39/'EJEC REGULAR'!$D$1</f>
        <v>6451325.8210000005</v>
      </c>
      <c r="K39" s="111">
        <f>'EJEC NO IMPRIMIR'!K39/'EJEC REGULAR'!$D$1</f>
        <v>3404000.2880000002</v>
      </c>
      <c r="L39" s="111">
        <f>'EJEC NO IMPRIMIR'!L39/'EJEC REGULAR'!$D$1</f>
        <v>34882829.361000001</v>
      </c>
      <c r="M39" s="111">
        <f>'EJEC NO IMPRIMIR'!M39/'EJEC REGULAR'!$D$1</f>
        <v>560008.32999999996</v>
      </c>
      <c r="N39" s="111">
        <f>'EJEC NO IMPRIMIR'!N39/'EJEC REGULAR'!$D$1</f>
        <v>1412155.568</v>
      </c>
      <c r="O39" s="111">
        <f>'EJEC NO IMPRIMIR'!O39/'EJEC REGULAR'!$D$1</f>
        <v>436408.022</v>
      </c>
      <c r="P39" s="111">
        <f>'EJEC NO IMPRIMIR'!P39/'EJEC REGULAR'!$D$1</f>
        <v>240159.535</v>
      </c>
      <c r="Q39" s="111">
        <f>'EJEC NO IMPRIMIR'!Q39/'EJEC REGULAR'!$D$1</f>
        <v>491640.86900000001</v>
      </c>
      <c r="R39" s="111">
        <f>'EJEC NO IMPRIMIR'!R39/'EJEC REGULAR'!$D$1</f>
        <v>166627.62899999999</v>
      </c>
      <c r="S39" s="111">
        <f>'EJEC NO IMPRIMIR'!S39/'EJEC REGULAR'!$D$1</f>
        <v>475078.43300000002</v>
      </c>
      <c r="T39" s="111">
        <f>'EJEC NO IMPRIMIR'!T39/'EJEC REGULAR'!$D$1</f>
        <v>1330735.531</v>
      </c>
      <c r="U39" s="111">
        <f>'EJEC NO IMPRIMIR'!U39/'EJEC REGULAR'!$D$1</f>
        <v>461971.03100000002</v>
      </c>
      <c r="V39" s="111">
        <f>'EJEC NO IMPRIMIR'!V39/'EJEC REGULAR'!$D$1</f>
        <v>8300.1470000000008</v>
      </c>
      <c r="W39" s="111">
        <f>'EJEC NO IMPRIMIR'!W39/'EJEC REGULAR'!$D$1</f>
        <v>1109256.1569999999</v>
      </c>
      <c r="X39" s="111">
        <f>'EJEC NO IMPRIMIR'!X39/'EJEC REGULAR'!$D$1</f>
        <v>2317173.1809999999</v>
      </c>
      <c r="Y39" s="111">
        <f>'EJEC NO IMPRIMIR'!Y39/'EJEC REGULAR'!$D$1</f>
        <v>1139529.48</v>
      </c>
      <c r="Z39" s="111">
        <f>'EJEC NO IMPRIMIR'!Z39/'EJEC REGULAR'!$D$1</f>
        <v>295133.46799999999</v>
      </c>
      <c r="AA39" s="111">
        <f>'EJEC NO IMPRIMIR'!AA39/'EJEC REGULAR'!$D$1</f>
        <v>221206</v>
      </c>
      <c r="AB39" s="111">
        <f>'EJEC NO IMPRIMIR'!AB39/'EJEC REGULAR'!$D$1</f>
        <v>3779943</v>
      </c>
      <c r="AC39" s="111">
        <f>'EJEC NO IMPRIMIR'!AC39/'EJEC REGULAR'!$D$1</f>
        <v>0</v>
      </c>
      <c r="AD39" s="111">
        <f>'EJEC NO IMPRIMIR'!AD39/'EJEC REGULAR'!$D$1</f>
        <v>75391299.576000005</v>
      </c>
      <c r="AE39" s="111">
        <f>'EJEC NO IMPRIMIR'!AE39/'EJEC REGULAR'!$D$1</f>
        <v>75391299.576000005</v>
      </c>
      <c r="AF39" s="66"/>
      <c r="AG39" s="65">
        <f t="shared" si="11"/>
        <v>71390150.576000005</v>
      </c>
      <c r="AH39" s="66"/>
      <c r="AI39" s="66" t="e">
        <f>+#REF!</f>
        <v>#REF!</v>
      </c>
      <c r="AJ39" s="66" t="e">
        <f t="shared" si="8"/>
        <v>#REF!</v>
      </c>
      <c r="AK39" s="66"/>
      <c r="AL39" s="66"/>
      <c r="AM39" s="66">
        <v>8478333006</v>
      </c>
      <c r="AN39" s="66">
        <f t="shared" si="9"/>
        <v>8478333.0059999991</v>
      </c>
      <c r="AO39" s="66" t="e">
        <f t="shared" ref="AO39:AO68" si="21">+AJ39-AN39</f>
        <v>#REF!</v>
      </c>
      <c r="AP39" s="66"/>
      <c r="AU39" s="84"/>
    </row>
    <row r="40" spans="1:48" ht="22.5" customHeight="1" x14ac:dyDescent="0.35">
      <c r="A40" s="63"/>
      <c r="B40" s="109" t="s">
        <v>11</v>
      </c>
      <c r="C40" s="99"/>
      <c r="D40" s="110" t="s">
        <v>52</v>
      </c>
      <c r="E40" s="99"/>
      <c r="F40" s="111">
        <f>'EJEC NO IMPRIMIR'!F40/'EJEC REGULAR'!$D$1</f>
        <v>505066.17</v>
      </c>
      <c r="G40" s="111">
        <f>'EJEC NO IMPRIMIR'!G40/'EJEC REGULAR'!$D$1</f>
        <v>231258.33300000001</v>
      </c>
      <c r="H40" s="111">
        <f>'EJEC NO IMPRIMIR'!H40/'EJEC REGULAR'!$D$1</f>
        <v>294026.23499999999</v>
      </c>
      <c r="I40" s="111">
        <f>'EJEC NO IMPRIMIR'!I40/'EJEC REGULAR'!$D$1</f>
        <v>0</v>
      </c>
      <c r="J40" s="111">
        <f>'EJEC NO IMPRIMIR'!J40/'EJEC REGULAR'!$D$1</f>
        <v>2039490.5830000001</v>
      </c>
      <c r="K40" s="111">
        <f>'EJEC NO IMPRIMIR'!K40/'EJEC REGULAR'!$D$1</f>
        <v>387092.34</v>
      </c>
      <c r="L40" s="111">
        <f>'EJEC NO IMPRIMIR'!L40/'EJEC REGULAR'!$D$1</f>
        <v>1096447.2479999999</v>
      </c>
      <c r="M40" s="111">
        <f>'EJEC NO IMPRIMIR'!M40/'EJEC REGULAR'!$D$1</f>
        <v>159110.72099999999</v>
      </c>
      <c r="N40" s="111">
        <f>'EJEC NO IMPRIMIR'!N40/'EJEC REGULAR'!$D$1</f>
        <v>0</v>
      </c>
      <c r="O40" s="111">
        <f>'EJEC NO IMPRIMIR'!O40/'EJEC REGULAR'!$D$1</f>
        <v>119105.61</v>
      </c>
      <c r="P40" s="111">
        <f>'EJEC NO IMPRIMIR'!P40/'EJEC REGULAR'!$D$1</f>
        <v>4753.3</v>
      </c>
      <c r="Q40" s="111">
        <f>'EJEC NO IMPRIMIR'!Q40/'EJEC REGULAR'!$D$1</f>
        <v>88704.608999999997</v>
      </c>
      <c r="R40" s="111">
        <f>'EJEC NO IMPRIMIR'!R40/'EJEC REGULAR'!$D$1</f>
        <v>34353.379999999997</v>
      </c>
      <c r="S40" s="111">
        <f>'EJEC NO IMPRIMIR'!S40/'EJEC REGULAR'!$D$1</f>
        <v>12988.437</v>
      </c>
      <c r="T40" s="111">
        <f>'EJEC NO IMPRIMIR'!T40/'EJEC REGULAR'!$D$1</f>
        <v>0</v>
      </c>
      <c r="U40" s="111">
        <f>'EJEC NO IMPRIMIR'!U40/'EJEC REGULAR'!$D$1</f>
        <v>99548.137000000002</v>
      </c>
      <c r="V40" s="111">
        <f>'EJEC NO IMPRIMIR'!V40/'EJEC REGULAR'!$D$1</f>
        <v>0</v>
      </c>
      <c r="W40" s="111">
        <f>'EJEC NO IMPRIMIR'!W40/'EJEC REGULAR'!$D$1</f>
        <v>65897.687999999995</v>
      </c>
      <c r="X40" s="111">
        <f>'EJEC NO IMPRIMIR'!X40/'EJEC REGULAR'!$D$1</f>
        <v>255265.45</v>
      </c>
      <c r="Y40" s="111">
        <f>'EJEC NO IMPRIMIR'!Y40/'EJEC REGULAR'!$D$1</f>
        <v>0</v>
      </c>
      <c r="Z40" s="111">
        <f>'EJEC NO IMPRIMIR'!Z40/'EJEC REGULAR'!$D$1</f>
        <v>0</v>
      </c>
      <c r="AA40" s="111">
        <f>'EJEC NO IMPRIMIR'!AA40/'EJEC REGULAR'!$D$1</f>
        <v>39745</v>
      </c>
      <c r="AB40" s="111">
        <f>'EJEC NO IMPRIMIR'!AB40/'EJEC REGULAR'!$D$1</f>
        <v>233395</v>
      </c>
      <c r="AC40" s="111">
        <f>'EJEC NO IMPRIMIR'!AC40/'EJEC REGULAR'!$D$1</f>
        <v>0</v>
      </c>
      <c r="AD40" s="111">
        <f>'EJEC NO IMPRIMIR'!AD40/'EJEC REGULAR'!$D$1</f>
        <v>5666248.2410000004</v>
      </c>
      <c r="AE40" s="111">
        <f>'EJEC NO IMPRIMIR'!AE40/'EJEC REGULAR'!$D$1</f>
        <v>5666248.2410000004</v>
      </c>
      <c r="AF40" s="66"/>
      <c r="AG40" s="65">
        <f t="shared" si="11"/>
        <v>5393108.2410000004</v>
      </c>
      <c r="AH40" s="66"/>
      <c r="AI40" s="66"/>
      <c r="AJ40" s="66">
        <f t="shared" si="8"/>
        <v>5393108.2410000004</v>
      </c>
      <c r="AK40" s="66"/>
      <c r="AL40" s="66"/>
      <c r="AM40" s="66">
        <v>2901888644</v>
      </c>
      <c r="AN40" s="66">
        <f t="shared" si="9"/>
        <v>2901888.6439999999</v>
      </c>
      <c r="AO40" s="66">
        <f t="shared" si="21"/>
        <v>2491219.5970000005</v>
      </c>
      <c r="AP40" s="66"/>
      <c r="AU40" s="84"/>
    </row>
    <row r="41" spans="1:48" ht="22.5" customHeight="1" x14ac:dyDescent="0.35">
      <c r="A41" s="63"/>
      <c r="B41" s="112" t="s">
        <v>12</v>
      </c>
      <c r="C41" s="113"/>
      <c r="D41" s="114" t="s">
        <v>14</v>
      </c>
      <c r="E41" s="113"/>
      <c r="F41" s="115">
        <f>'EJEC NO IMPRIMIR'!F41/'EJEC REGULAR'!$D$1</f>
        <v>0</v>
      </c>
      <c r="G41" s="115">
        <f>'EJEC NO IMPRIMIR'!G41/'EJEC REGULAR'!$D$1</f>
        <v>0</v>
      </c>
      <c r="H41" s="115">
        <f>'EJEC NO IMPRIMIR'!H41/'EJEC REGULAR'!$D$1</f>
        <v>0</v>
      </c>
      <c r="I41" s="115">
        <f>'EJEC NO IMPRIMIR'!I41/'EJEC REGULAR'!$D$1</f>
        <v>0</v>
      </c>
      <c r="J41" s="115">
        <f>'EJEC NO IMPRIMIR'!J41/'EJEC REGULAR'!$D$1</f>
        <v>1311328.706</v>
      </c>
      <c r="K41" s="115">
        <f>'EJEC NO IMPRIMIR'!K41/'EJEC REGULAR'!$D$1</f>
        <v>0</v>
      </c>
      <c r="L41" s="115">
        <f>'EJEC NO IMPRIMIR'!L41/'EJEC REGULAR'!$D$1</f>
        <v>0</v>
      </c>
      <c r="M41" s="115">
        <f>'EJEC NO IMPRIMIR'!M41/'EJEC REGULAR'!$D$1</f>
        <v>2346274</v>
      </c>
      <c r="N41" s="115">
        <f>'EJEC NO IMPRIMIR'!N41/'EJEC REGULAR'!$D$1</f>
        <v>0</v>
      </c>
      <c r="O41" s="115">
        <f>'EJEC NO IMPRIMIR'!O41/'EJEC REGULAR'!$D$1</f>
        <v>0</v>
      </c>
      <c r="P41" s="115">
        <f>'EJEC NO IMPRIMIR'!P41/'EJEC REGULAR'!$D$1</f>
        <v>0</v>
      </c>
      <c r="Q41" s="115">
        <f>'EJEC NO IMPRIMIR'!Q41/'EJEC REGULAR'!$D$1</f>
        <v>93052.02</v>
      </c>
      <c r="R41" s="115">
        <f>'EJEC NO IMPRIMIR'!R41/'EJEC REGULAR'!$D$1</f>
        <v>0</v>
      </c>
      <c r="S41" s="115">
        <f>'EJEC NO IMPRIMIR'!S41/'EJEC REGULAR'!$D$1</f>
        <v>0</v>
      </c>
      <c r="T41" s="115">
        <f>'EJEC NO IMPRIMIR'!T41/'EJEC REGULAR'!$D$1</f>
        <v>3784137.202</v>
      </c>
      <c r="U41" s="115">
        <f>'EJEC NO IMPRIMIR'!U41/'EJEC REGULAR'!$D$1</f>
        <v>0</v>
      </c>
      <c r="V41" s="115">
        <f>'EJEC NO IMPRIMIR'!V41/'EJEC REGULAR'!$D$1</f>
        <v>0</v>
      </c>
      <c r="W41" s="115">
        <f>'EJEC NO IMPRIMIR'!W41/'EJEC REGULAR'!$D$1</f>
        <v>0</v>
      </c>
      <c r="X41" s="115">
        <f>'EJEC NO IMPRIMIR'!X41/'EJEC REGULAR'!$D$1</f>
        <v>239679.42499999999</v>
      </c>
      <c r="Y41" s="115">
        <f>'EJEC NO IMPRIMIR'!Y41/'EJEC REGULAR'!$D$1</f>
        <v>0</v>
      </c>
      <c r="Z41" s="115">
        <f>'EJEC NO IMPRIMIR'!Z41/'EJEC REGULAR'!$D$1</f>
        <v>538154.54</v>
      </c>
      <c r="AA41" s="115">
        <f>'EJEC NO IMPRIMIR'!AA41/'EJEC REGULAR'!$D$1</f>
        <v>0</v>
      </c>
      <c r="AB41" s="115">
        <f>'EJEC NO IMPRIMIR'!AB41/'EJEC REGULAR'!$D$1</f>
        <v>0</v>
      </c>
      <c r="AC41" s="115">
        <f>'EJEC NO IMPRIMIR'!AC41/'EJEC REGULAR'!$D$1</f>
        <v>0</v>
      </c>
      <c r="AD41" s="115">
        <f>'EJEC NO IMPRIMIR'!AD41/'EJEC REGULAR'!$D$1</f>
        <v>8312625.8930000002</v>
      </c>
      <c r="AE41" s="115">
        <f>'EJEC NO IMPRIMIR'!AE41/'EJEC REGULAR'!$D$1</f>
        <v>8312625.8930000002</v>
      </c>
      <c r="AF41" s="66"/>
      <c r="AG41" s="65">
        <f t="shared" si="11"/>
        <v>8312625.8930000002</v>
      </c>
      <c r="AH41" s="66"/>
      <c r="AI41" s="66"/>
      <c r="AJ41" s="66">
        <f t="shared" si="8"/>
        <v>8312625.8930000002</v>
      </c>
      <c r="AK41" s="66"/>
      <c r="AL41" s="66"/>
      <c r="AM41" s="66">
        <v>536526757</v>
      </c>
      <c r="AN41" s="66">
        <f t="shared" si="9"/>
        <v>536526.75699999998</v>
      </c>
      <c r="AO41" s="66">
        <f t="shared" si="21"/>
        <v>7776099.1359999999</v>
      </c>
      <c r="AP41" s="66"/>
      <c r="AU41" s="84"/>
    </row>
    <row r="42" spans="1:48" ht="22.5" customHeight="1" x14ac:dyDescent="0.35">
      <c r="A42" s="63"/>
      <c r="B42" s="116" t="s">
        <v>20</v>
      </c>
      <c r="C42" s="99"/>
      <c r="D42" s="110" t="s">
        <v>92</v>
      </c>
      <c r="E42" s="99"/>
      <c r="F42" s="111">
        <f>'EJEC NO IMPRIMIR'!F42/'EJEC REGULAR'!$D$1</f>
        <v>0</v>
      </c>
      <c r="G42" s="111">
        <f>'EJEC NO IMPRIMIR'!G42/'EJEC REGULAR'!$D$1</f>
        <v>0</v>
      </c>
      <c r="H42" s="111">
        <f>'EJEC NO IMPRIMIR'!H42/'EJEC REGULAR'!$D$1</f>
        <v>0</v>
      </c>
      <c r="I42" s="111">
        <f>'EJEC NO IMPRIMIR'!I42/'EJEC REGULAR'!$D$1</f>
        <v>0</v>
      </c>
      <c r="J42" s="111">
        <f>'EJEC NO IMPRIMIR'!J42/'EJEC REGULAR'!$D$1</f>
        <v>1311328.706</v>
      </c>
      <c r="K42" s="111">
        <f>'EJEC NO IMPRIMIR'!K42/'EJEC REGULAR'!$D$1</f>
        <v>0</v>
      </c>
      <c r="L42" s="111">
        <f>'EJEC NO IMPRIMIR'!L42/'EJEC REGULAR'!$D$1</f>
        <v>0</v>
      </c>
      <c r="M42" s="111">
        <f>'EJEC NO IMPRIMIR'!M42/'EJEC REGULAR'!$D$1</f>
        <v>0</v>
      </c>
      <c r="N42" s="111">
        <f>'EJEC NO IMPRIMIR'!N42/'EJEC REGULAR'!$D$1</f>
        <v>0</v>
      </c>
      <c r="O42" s="111">
        <f>'EJEC NO IMPRIMIR'!O42/'EJEC REGULAR'!$D$1</f>
        <v>0</v>
      </c>
      <c r="P42" s="111">
        <f>'EJEC NO IMPRIMIR'!P42/'EJEC REGULAR'!$D$1</f>
        <v>0</v>
      </c>
      <c r="Q42" s="111">
        <f>'EJEC NO IMPRIMIR'!Q42/'EJEC REGULAR'!$D$1</f>
        <v>93052.02</v>
      </c>
      <c r="R42" s="111">
        <f>'EJEC NO IMPRIMIR'!R42/'EJEC REGULAR'!$D$1</f>
        <v>0</v>
      </c>
      <c r="S42" s="111">
        <f>'EJEC NO IMPRIMIR'!S42/'EJEC REGULAR'!$D$1</f>
        <v>0</v>
      </c>
      <c r="T42" s="111">
        <f>'EJEC NO IMPRIMIR'!T42/'EJEC REGULAR'!$D$1</f>
        <v>0</v>
      </c>
      <c r="U42" s="111">
        <f>'EJEC NO IMPRIMIR'!U42/'EJEC REGULAR'!$D$1</f>
        <v>0</v>
      </c>
      <c r="V42" s="111">
        <f>'EJEC NO IMPRIMIR'!V42/'EJEC REGULAR'!$D$1</f>
        <v>0</v>
      </c>
      <c r="W42" s="111">
        <f>'EJEC NO IMPRIMIR'!W42/'EJEC REGULAR'!$D$1</f>
        <v>0</v>
      </c>
      <c r="X42" s="111">
        <f>'EJEC NO IMPRIMIR'!X42/'EJEC REGULAR'!$D$1</f>
        <v>165723</v>
      </c>
      <c r="Y42" s="111">
        <f>'EJEC NO IMPRIMIR'!Y42/'EJEC REGULAR'!$D$1</f>
        <v>0</v>
      </c>
      <c r="Z42" s="111">
        <f>'EJEC NO IMPRIMIR'!Z42/'EJEC REGULAR'!$D$1</f>
        <v>0</v>
      </c>
      <c r="AA42" s="111">
        <f>'EJEC NO IMPRIMIR'!AA42/'EJEC REGULAR'!$D$1</f>
        <v>0</v>
      </c>
      <c r="AB42" s="111">
        <f>'EJEC NO IMPRIMIR'!AB42/'EJEC REGULAR'!$D$1</f>
        <v>0</v>
      </c>
      <c r="AC42" s="111">
        <f>'EJEC NO IMPRIMIR'!AC42/'EJEC REGULAR'!$D$1</f>
        <v>0</v>
      </c>
      <c r="AD42" s="111">
        <f>'EJEC NO IMPRIMIR'!AD42/'EJEC REGULAR'!$D$1</f>
        <v>1570103.726</v>
      </c>
      <c r="AE42" s="111">
        <f>'EJEC NO IMPRIMIR'!AE42/'EJEC REGULAR'!$D$1</f>
        <v>1570103.726</v>
      </c>
      <c r="AF42" s="66"/>
      <c r="AG42" s="65"/>
      <c r="AH42" s="66"/>
      <c r="AI42" s="66"/>
      <c r="AJ42" s="66"/>
      <c r="AK42" s="66"/>
      <c r="AL42" s="66"/>
      <c r="AM42" s="66"/>
      <c r="AN42" s="66"/>
      <c r="AO42" s="66"/>
      <c r="AP42" s="66"/>
      <c r="AU42" s="84"/>
    </row>
    <row r="43" spans="1:48" ht="22.5" customHeight="1" x14ac:dyDescent="0.35">
      <c r="A43" s="63"/>
      <c r="B43" s="116" t="s">
        <v>39</v>
      </c>
      <c r="C43" s="99"/>
      <c r="D43" s="110" t="s">
        <v>93</v>
      </c>
      <c r="E43" s="99"/>
      <c r="F43" s="111">
        <f>'EJEC NO IMPRIMIR'!F43/'EJEC REGULAR'!$D$1</f>
        <v>0</v>
      </c>
      <c r="G43" s="111">
        <f>'EJEC NO IMPRIMIR'!G43/'EJEC REGULAR'!$D$1</f>
        <v>0</v>
      </c>
      <c r="H43" s="111">
        <f>'EJEC NO IMPRIMIR'!H43/'EJEC REGULAR'!$D$1</f>
        <v>0</v>
      </c>
      <c r="I43" s="111">
        <f>'EJEC NO IMPRIMIR'!I43/'EJEC REGULAR'!$D$1</f>
        <v>0</v>
      </c>
      <c r="J43" s="111">
        <f>'EJEC NO IMPRIMIR'!J43/'EJEC REGULAR'!$D$1</f>
        <v>0</v>
      </c>
      <c r="K43" s="111">
        <f>'EJEC NO IMPRIMIR'!K43/'EJEC REGULAR'!$D$1</f>
        <v>0</v>
      </c>
      <c r="L43" s="111">
        <f>'EJEC NO IMPRIMIR'!L43/'EJEC REGULAR'!$D$1</f>
        <v>0</v>
      </c>
      <c r="M43" s="111">
        <f>'EJEC NO IMPRIMIR'!M43/'EJEC REGULAR'!$D$1</f>
        <v>2346274</v>
      </c>
      <c r="N43" s="111">
        <f>'EJEC NO IMPRIMIR'!N43/'EJEC REGULAR'!$D$1</f>
        <v>0</v>
      </c>
      <c r="O43" s="111">
        <f>'EJEC NO IMPRIMIR'!O43/'EJEC REGULAR'!$D$1</f>
        <v>0</v>
      </c>
      <c r="P43" s="111">
        <f>'EJEC NO IMPRIMIR'!P43/'EJEC REGULAR'!$D$1</f>
        <v>0</v>
      </c>
      <c r="Q43" s="111">
        <f>'EJEC NO IMPRIMIR'!Q43/'EJEC REGULAR'!$D$1</f>
        <v>0</v>
      </c>
      <c r="R43" s="111">
        <f>'EJEC NO IMPRIMIR'!R43/'EJEC REGULAR'!$D$1</f>
        <v>0</v>
      </c>
      <c r="S43" s="111">
        <f>'EJEC NO IMPRIMIR'!S43/'EJEC REGULAR'!$D$1</f>
        <v>0</v>
      </c>
      <c r="T43" s="111">
        <f>'EJEC NO IMPRIMIR'!T43/'EJEC REGULAR'!$D$1</f>
        <v>0</v>
      </c>
      <c r="U43" s="111">
        <f>'EJEC NO IMPRIMIR'!U43/'EJEC REGULAR'!$D$1</f>
        <v>0</v>
      </c>
      <c r="V43" s="111">
        <f>'EJEC NO IMPRIMIR'!V43/'EJEC REGULAR'!$D$1</f>
        <v>0</v>
      </c>
      <c r="W43" s="111">
        <f>'EJEC NO IMPRIMIR'!W43/'EJEC REGULAR'!$D$1</f>
        <v>0</v>
      </c>
      <c r="X43" s="111">
        <f>'EJEC NO IMPRIMIR'!X43/'EJEC REGULAR'!$D$1</f>
        <v>0</v>
      </c>
      <c r="Y43" s="111">
        <f>'EJEC NO IMPRIMIR'!Y43/'EJEC REGULAR'!$D$1</f>
        <v>0</v>
      </c>
      <c r="Z43" s="111">
        <f>'EJEC NO IMPRIMIR'!Z43/'EJEC REGULAR'!$D$1</f>
        <v>0</v>
      </c>
      <c r="AA43" s="111">
        <f>'EJEC NO IMPRIMIR'!AA43/'EJEC REGULAR'!$D$1</f>
        <v>0</v>
      </c>
      <c r="AB43" s="111">
        <f>'EJEC NO IMPRIMIR'!AB43/'EJEC REGULAR'!$D$1</f>
        <v>0</v>
      </c>
      <c r="AC43" s="111">
        <f>'EJEC NO IMPRIMIR'!AC43/'EJEC REGULAR'!$D$1</f>
        <v>0</v>
      </c>
      <c r="AD43" s="111">
        <f>'EJEC NO IMPRIMIR'!AD43/'EJEC REGULAR'!$D$1</f>
        <v>2346274</v>
      </c>
      <c r="AE43" s="111">
        <f>'EJEC NO IMPRIMIR'!AE43/'EJEC REGULAR'!$D$1</f>
        <v>2346274</v>
      </c>
      <c r="AF43" s="66"/>
      <c r="AG43" s="65"/>
      <c r="AH43" s="66"/>
      <c r="AI43" s="66"/>
      <c r="AJ43" s="66"/>
      <c r="AK43" s="66"/>
      <c r="AL43" s="66"/>
      <c r="AM43" s="66"/>
      <c r="AN43" s="66"/>
      <c r="AO43" s="66"/>
      <c r="AP43" s="66"/>
      <c r="AU43" s="84"/>
    </row>
    <row r="44" spans="1:48" ht="22.5" customHeight="1" x14ac:dyDescent="0.35">
      <c r="A44" s="63"/>
      <c r="B44" s="116" t="s">
        <v>31</v>
      </c>
      <c r="C44" s="99"/>
      <c r="D44" s="110" t="s">
        <v>94</v>
      </c>
      <c r="E44" s="99"/>
      <c r="F44" s="111">
        <f>'EJEC NO IMPRIMIR'!F44/'EJEC REGULAR'!$D$1</f>
        <v>0</v>
      </c>
      <c r="G44" s="111">
        <f>'EJEC NO IMPRIMIR'!G44/'EJEC REGULAR'!$D$1</f>
        <v>0</v>
      </c>
      <c r="H44" s="111">
        <f>'EJEC NO IMPRIMIR'!H44/'EJEC REGULAR'!$D$1</f>
        <v>0</v>
      </c>
      <c r="I44" s="111">
        <f>'EJEC NO IMPRIMIR'!I44/'EJEC REGULAR'!$D$1</f>
        <v>0</v>
      </c>
      <c r="J44" s="111">
        <f>'EJEC NO IMPRIMIR'!J44/'EJEC REGULAR'!$D$1</f>
        <v>0</v>
      </c>
      <c r="K44" s="111">
        <f>'EJEC NO IMPRIMIR'!K44/'EJEC REGULAR'!$D$1</f>
        <v>0</v>
      </c>
      <c r="L44" s="111">
        <f>'EJEC NO IMPRIMIR'!L44/'EJEC REGULAR'!$D$1</f>
        <v>0</v>
      </c>
      <c r="M44" s="111">
        <f>'EJEC NO IMPRIMIR'!M44/'EJEC REGULAR'!$D$1</f>
        <v>0</v>
      </c>
      <c r="N44" s="111">
        <f>'EJEC NO IMPRIMIR'!N44/'EJEC REGULAR'!$D$1</f>
        <v>0</v>
      </c>
      <c r="O44" s="111">
        <f>'EJEC NO IMPRIMIR'!O44/'EJEC REGULAR'!$D$1</f>
        <v>0</v>
      </c>
      <c r="P44" s="111">
        <f>'EJEC NO IMPRIMIR'!P44/'EJEC REGULAR'!$D$1</f>
        <v>0</v>
      </c>
      <c r="Q44" s="111">
        <f>'EJEC NO IMPRIMIR'!Q44/'EJEC REGULAR'!$D$1</f>
        <v>0</v>
      </c>
      <c r="R44" s="111">
        <f>'EJEC NO IMPRIMIR'!R44/'EJEC REGULAR'!$D$1</f>
        <v>0</v>
      </c>
      <c r="S44" s="111">
        <f>'EJEC NO IMPRIMIR'!S44/'EJEC REGULAR'!$D$1</f>
        <v>0</v>
      </c>
      <c r="T44" s="111">
        <f>'EJEC NO IMPRIMIR'!T44/'EJEC REGULAR'!$D$1</f>
        <v>1992263.5319999999</v>
      </c>
      <c r="U44" s="111">
        <f>'EJEC NO IMPRIMIR'!U44/'EJEC REGULAR'!$D$1</f>
        <v>0</v>
      </c>
      <c r="V44" s="111">
        <f>'EJEC NO IMPRIMIR'!V44/'EJEC REGULAR'!$D$1</f>
        <v>0</v>
      </c>
      <c r="W44" s="111">
        <f>'EJEC NO IMPRIMIR'!W44/'EJEC REGULAR'!$D$1</f>
        <v>0</v>
      </c>
      <c r="X44" s="111">
        <f>'EJEC NO IMPRIMIR'!X44/'EJEC REGULAR'!$D$1</f>
        <v>73956.425000000003</v>
      </c>
      <c r="Y44" s="111">
        <f>'EJEC NO IMPRIMIR'!Y44/'EJEC REGULAR'!$D$1</f>
        <v>0</v>
      </c>
      <c r="Z44" s="111">
        <f>'EJEC NO IMPRIMIR'!Z44/'EJEC REGULAR'!$D$1</f>
        <v>473520</v>
      </c>
      <c r="AA44" s="111">
        <f>'EJEC NO IMPRIMIR'!AA44/'EJEC REGULAR'!$D$1</f>
        <v>0</v>
      </c>
      <c r="AB44" s="111">
        <f>'EJEC NO IMPRIMIR'!AB44/'EJEC REGULAR'!$D$1</f>
        <v>0</v>
      </c>
      <c r="AC44" s="111">
        <f>'EJEC NO IMPRIMIR'!AC44/'EJEC REGULAR'!$D$1</f>
        <v>0</v>
      </c>
      <c r="AD44" s="111">
        <f>'EJEC NO IMPRIMIR'!AD44/'EJEC REGULAR'!$D$1</f>
        <v>2539739.9569999999</v>
      </c>
      <c r="AE44" s="111">
        <f>'EJEC NO IMPRIMIR'!AE44/'EJEC REGULAR'!$D$1</f>
        <v>2539739.9569999999</v>
      </c>
      <c r="AF44" s="66"/>
      <c r="AG44" s="65"/>
      <c r="AH44" s="66"/>
      <c r="AI44" s="66"/>
      <c r="AJ44" s="66"/>
      <c r="AK44" s="66"/>
      <c r="AL44" s="66"/>
      <c r="AM44" s="66"/>
      <c r="AN44" s="66"/>
      <c r="AO44" s="66"/>
      <c r="AP44" s="66"/>
      <c r="AU44" s="84"/>
    </row>
    <row r="45" spans="1:48" ht="40.5" customHeight="1" x14ac:dyDescent="0.35">
      <c r="A45" s="63"/>
      <c r="B45" s="116" t="s">
        <v>23</v>
      </c>
      <c r="C45" s="99"/>
      <c r="D45" s="110" t="s">
        <v>121</v>
      </c>
      <c r="E45" s="99"/>
      <c r="F45" s="111">
        <f>'EJEC NO IMPRIMIR'!F45/'EJEC REGULAR'!$D$1</f>
        <v>0</v>
      </c>
      <c r="G45" s="111">
        <f>'EJEC NO IMPRIMIR'!G45/'EJEC REGULAR'!$D$1</f>
        <v>0</v>
      </c>
      <c r="H45" s="111">
        <f>'EJEC NO IMPRIMIR'!H45/'EJEC REGULAR'!$D$1</f>
        <v>0</v>
      </c>
      <c r="I45" s="111">
        <f>'EJEC NO IMPRIMIR'!I45/'EJEC REGULAR'!$D$1</f>
        <v>0</v>
      </c>
      <c r="J45" s="111">
        <f>'EJEC NO IMPRIMIR'!J45/'EJEC REGULAR'!$D$1</f>
        <v>0</v>
      </c>
      <c r="K45" s="111">
        <f>'EJEC NO IMPRIMIR'!K45/'EJEC REGULAR'!$D$1</f>
        <v>0</v>
      </c>
      <c r="L45" s="111">
        <f>'EJEC NO IMPRIMIR'!L45/'EJEC REGULAR'!$D$1</f>
        <v>0</v>
      </c>
      <c r="M45" s="111">
        <f>'EJEC NO IMPRIMIR'!M45/'EJEC REGULAR'!$D$1</f>
        <v>0</v>
      </c>
      <c r="N45" s="111">
        <f>'EJEC NO IMPRIMIR'!N45/'EJEC REGULAR'!$D$1</f>
        <v>0</v>
      </c>
      <c r="O45" s="111">
        <f>'EJEC NO IMPRIMIR'!O45/'EJEC REGULAR'!$D$1</f>
        <v>0</v>
      </c>
      <c r="P45" s="111">
        <f>'EJEC NO IMPRIMIR'!P45/'EJEC REGULAR'!$D$1</f>
        <v>0</v>
      </c>
      <c r="Q45" s="111">
        <f>'EJEC NO IMPRIMIR'!Q45/'EJEC REGULAR'!$D$1</f>
        <v>0</v>
      </c>
      <c r="R45" s="111">
        <f>'EJEC NO IMPRIMIR'!R45/'EJEC REGULAR'!$D$1</f>
        <v>0</v>
      </c>
      <c r="S45" s="111">
        <f>'EJEC NO IMPRIMIR'!S45/'EJEC REGULAR'!$D$1</f>
        <v>0</v>
      </c>
      <c r="T45" s="111">
        <f>'EJEC NO IMPRIMIR'!T45/'EJEC REGULAR'!$D$1</f>
        <v>0</v>
      </c>
      <c r="U45" s="111">
        <f>'EJEC NO IMPRIMIR'!U45/'EJEC REGULAR'!$D$1</f>
        <v>0</v>
      </c>
      <c r="V45" s="111">
        <f>'EJEC NO IMPRIMIR'!V45/'EJEC REGULAR'!$D$1</f>
        <v>0</v>
      </c>
      <c r="W45" s="111">
        <f>'EJEC NO IMPRIMIR'!W45/'EJEC REGULAR'!$D$1</f>
        <v>0</v>
      </c>
      <c r="X45" s="111">
        <f>'EJEC NO IMPRIMIR'!X45/'EJEC REGULAR'!$D$1</f>
        <v>0</v>
      </c>
      <c r="Y45" s="111">
        <f>'EJEC NO IMPRIMIR'!Y45/'EJEC REGULAR'!$D$1</f>
        <v>0</v>
      </c>
      <c r="Z45" s="111">
        <f>'EJEC NO IMPRIMIR'!Z45/'EJEC REGULAR'!$D$1</f>
        <v>0</v>
      </c>
      <c r="AA45" s="111">
        <f>'EJEC NO IMPRIMIR'!AA45/'EJEC REGULAR'!$D$1</f>
        <v>0</v>
      </c>
      <c r="AB45" s="111">
        <f>'EJEC NO IMPRIMIR'!AB45/'EJEC REGULAR'!$D$1</f>
        <v>0</v>
      </c>
      <c r="AC45" s="111">
        <f>'EJEC NO IMPRIMIR'!AC45/'EJEC REGULAR'!$D$1</f>
        <v>0</v>
      </c>
      <c r="AD45" s="111">
        <f>'EJEC NO IMPRIMIR'!AD45/'EJEC REGULAR'!$D$1</f>
        <v>0</v>
      </c>
      <c r="AE45" s="111">
        <f>'EJEC NO IMPRIMIR'!AE45/'EJEC REGULAR'!$D$1</f>
        <v>0</v>
      </c>
      <c r="AF45" s="66"/>
      <c r="AG45" s="65"/>
      <c r="AH45" s="66"/>
      <c r="AI45" s="66"/>
      <c r="AJ45" s="66"/>
      <c r="AK45" s="66"/>
      <c r="AL45" s="66"/>
      <c r="AM45" s="66"/>
      <c r="AN45" s="66"/>
      <c r="AO45" s="66"/>
      <c r="AP45" s="66"/>
      <c r="AU45" s="84"/>
    </row>
    <row r="46" spans="1:48" ht="22.5" customHeight="1" x14ac:dyDescent="0.35">
      <c r="A46" s="63"/>
      <c r="B46" s="116" t="s">
        <v>25</v>
      </c>
      <c r="C46" s="99"/>
      <c r="D46" s="110" t="s">
        <v>141</v>
      </c>
      <c r="E46" s="99"/>
      <c r="F46" s="111">
        <f>'EJEC NO IMPRIMIR'!F46/'EJEC REGULAR'!$D$1</f>
        <v>0</v>
      </c>
      <c r="G46" s="111">
        <f>'EJEC NO IMPRIMIR'!G46/'EJEC REGULAR'!$D$1</f>
        <v>0</v>
      </c>
      <c r="H46" s="111">
        <f>'EJEC NO IMPRIMIR'!H46/'EJEC REGULAR'!$D$1</f>
        <v>0</v>
      </c>
      <c r="I46" s="111">
        <f>'EJEC NO IMPRIMIR'!I46/'EJEC REGULAR'!$D$1</f>
        <v>0</v>
      </c>
      <c r="J46" s="111">
        <f>'EJEC NO IMPRIMIR'!J46/'EJEC REGULAR'!$D$1</f>
        <v>0</v>
      </c>
      <c r="K46" s="111">
        <f>'EJEC NO IMPRIMIR'!K46/'EJEC REGULAR'!$D$1</f>
        <v>0</v>
      </c>
      <c r="L46" s="111">
        <f>'EJEC NO IMPRIMIR'!L46/'EJEC REGULAR'!$D$1</f>
        <v>0</v>
      </c>
      <c r="M46" s="111">
        <f>'EJEC NO IMPRIMIR'!M46/'EJEC REGULAR'!$D$1</f>
        <v>0</v>
      </c>
      <c r="N46" s="111">
        <f>'EJEC NO IMPRIMIR'!N46/'EJEC REGULAR'!$D$1</f>
        <v>0</v>
      </c>
      <c r="O46" s="111">
        <f>'EJEC NO IMPRIMIR'!O46/'EJEC REGULAR'!$D$1</f>
        <v>0</v>
      </c>
      <c r="P46" s="111">
        <f>'EJEC NO IMPRIMIR'!P46/'EJEC REGULAR'!$D$1</f>
        <v>0</v>
      </c>
      <c r="Q46" s="111">
        <f>'EJEC NO IMPRIMIR'!Q46/'EJEC REGULAR'!$D$1</f>
        <v>0</v>
      </c>
      <c r="R46" s="111">
        <f>'EJEC NO IMPRIMIR'!R46/'EJEC REGULAR'!$D$1</f>
        <v>0</v>
      </c>
      <c r="S46" s="111">
        <f>'EJEC NO IMPRIMIR'!S46/'EJEC REGULAR'!$D$1</f>
        <v>0</v>
      </c>
      <c r="T46" s="111">
        <f>'EJEC NO IMPRIMIR'!T46/'EJEC REGULAR'!$D$1</f>
        <v>1791873.67</v>
      </c>
      <c r="U46" s="111">
        <f>'EJEC NO IMPRIMIR'!U46/'EJEC REGULAR'!$D$1</f>
        <v>0</v>
      </c>
      <c r="V46" s="111">
        <f>'EJEC NO IMPRIMIR'!V46/'EJEC REGULAR'!$D$1</f>
        <v>0</v>
      </c>
      <c r="W46" s="111">
        <f>'EJEC NO IMPRIMIR'!W46/'EJEC REGULAR'!$D$1</f>
        <v>0</v>
      </c>
      <c r="X46" s="111">
        <f>'EJEC NO IMPRIMIR'!X46/'EJEC REGULAR'!$D$1</f>
        <v>0</v>
      </c>
      <c r="Y46" s="111">
        <f>'EJEC NO IMPRIMIR'!Y46/'EJEC REGULAR'!$D$1</f>
        <v>0</v>
      </c>
      <c r="Z46" s="111">
        <f>'EJEC NO IMPRIMIR'!Z46/'EJEC REGULAR'!$D$1</f>
        <v>64634.54</v>
      </c>
      <c r="AA46" s="111">
        <f>'EJEC NO IMPRIMIR'!AA46/'EJEC REGULAR'!$D$1</f>
        <v>0</v>
      </c>
      <c r="AB46" s="111">
        <f>'EJEC NO IMPRIMIR'!AB46/'EJEC REGULAR'!$D$1</f>
        <v>0</v>
      </c>
      <c r="AC46" s="111">
        <f>'EJEC NO IMPRIMIR'!AC46/'EJEC REGULAR'!$D$1</f>
        <v>0</v>
      </c>
      <c r="AD46" s="111">
        <f>'EJEC NO IMPRIMIR'!AD46/'EJEC REGULAR'!$D$1</f>
        <v>1856508.21</v>
      </c>
      <c r="AE46" s="111">
        <f>'EJEC NO IMPRIMIR'!AE46/'EJEC REGULAR'!$D$1</f>
        <v>1856508.21</v>
      </c>
      <c r="AF46" s="66"/>
      <c r="AG46" s="65"/>
      <c r="AH46" s="66"/>
      <c r="AI46" s="66"/>
      <c r="AJ46" s="66"/>
      <c r="AK46" s="66"/>
      <c r="AL46" s="66"/>
      <c r="AM46" s="66"/>
      <c r="AN46" s="66"/>
      <c r="AO46" s="66"/>
      <c r="AP46" s="66"/>
      <c r="AU46" s="84"/>
    </row>
    <row r="47" spans="1:48" ht="22.5" customHeight="1" x14ac:dyDescent="0.35">
      <c r="A47" s="63"/>
      <c r="B47" s="109" t="s">
        <v>13</v>
      </c>
      <c r="C47" s="99"/>
      <c r="D47" s="110" t="s">
        <v>30</v>
      </c>
      <c r="E47" s="99"/>
      <c r="F47" s="111">
        <f>'EJEC NO IMPRIMIR'!F47/'EJEC REGULAR'!$D$1</f>
        <v>312968.85399999999</v>
      </c>
      <c r="G47" s="111">
        <f>'EJEC NO IMPRIMIR'!G47/'EJEC REGULAR'!$D$1</f>
        <v>307558.01500000001</v>
      </c>
      <c r="H47" s="111">
        <f>'EJEC NO IMPRIMIR'!H47/'EJEC REGULAR'!$D$1</f>
        <v>396931.83600000001</v>
      </c>
      <c r="I47" s="111">
        <f>'EJEC NO IMPRIMIR'!I47/'EJEC REGULAR'!$D$1</f>
        <v>0</v>
      </c>
      <c r="J47" s="111">
        <f>'EJEC NO IMPRIMIR'!J47/'EJEC REGULAR'!$D$1</f>
        <v>1342800.084</v>
      </c>
      <c r="K47" s="111">
        <f>'EJEC NO IMPRIMIR'!K47/'EJEC REGULAR'!$D$1</f>
        <v>39776.794000000002</v>
      </c>
      <c r="L47" s="111">
        <f>'EJEC NO IMPRIMIR'!L47/'EJEC REGULAR'!$D$1</f>
        <v>45057.375999999997</v>
      </c>
      <c r="M47" s="111">
        <f>'EJEC NO IMPRIMIR'!M47/'EJEC REGULAR'!$D$1</f>
        <v>152902.96100000001</v>
      </c>
      <c r="N47" s="111">
        <f>'EJEC NO IMPRIMIR'!N47/'EJEC REGULAR'!$D$1</f>
        <v>0</v>
      </c>
      <c r="O47" s="111">
        <f>'EJEC NO IMPRIMIR'!O47/'EJEC REGULAR'!$D$1</f>
        <v>135952.94</v>
      </c>
      <c r="P47" s="111">
        <f>'EJEC NO IMPRIMIR'!P47/'EJEC REGULAR'!$D$1</f>
        <v>0</v>
      </c>
      <c r="Q47" s="111">
        <f>'EJEC NO IMPRIMIR'!Q47/'EJEC REGULAR'!$D$1</f>
        <v>193824.22</v>
      </c>
      <c r="R47" s="111">
        <f>'EJEC NO IMPRIMIR'!R47/'EJEC REGULAR'!$D$1</f>
        <v>97668.262000000002</v>
      </c>
      <c r="S47" s="111">
        <f>'EJEC NO IMPRIMIR'!S47/'EJEC REGULAR'!$D$1</f>
        <v>172181.255</v>
      </c>
      <c r="T47" s="111">
        <f>'EJEC NO IMPRIMIR'!T47/'EJEC REGULAR'!$D$1</f>
        <v>269749.47200000001</v>
      </c>
      <c r="U47" s="111">
        <f>'EJEC NO IMPRIMIR'!U47/'EJEC REGULAR'!$D$1</f>
        <v>185074.60399999999</v>
      </c>
      <c r="V47" s="111">
        <f>'EJEC NO IMPRIMIR'!V47/'EJEC REGULAR'!$D$1</f>
        <v>0</v>
      </c>
      <c r="W47" s="111">
        <f>'EJEC NO IMPRIMIR'!W47/'EJEC REGULAR'!$D$1</f>
        <v>162341.495</v>
      </c>
      <c r="X47" s="111">
        <f>'EJEC NO IMPRIMIR'!X47/'EJEC REGULAR'!$D$1</f>
        <v>461271.46600000001</v>
      </c>
      <c r="Y47" s="111">
        <f>'EJEC NO IMPRIMIR'!Y47/'EJEC REGULAR'!$D$1</f>
        <v>0</v>
      </c>
      <c r="Z47" s="111">
        <f>'EJEC NO IMPRIMIR'!Z47/'EJEC REGULAR'!$D$1</f>
        <v>4155.2619999999997</v>
      </c>
      <c r="AA47" s="111">
        <f>'EJEC NO IMPRIMIR'!AA47/'EJEC REGULAR'!$D$1</f>
        <v>82814</v>
      </c>
      <c r="AB47" s="111">
        <f>'EJEC NO IMPRIMIR'!AB47/'EJEC REGULAR'!$D$1</f>
        <v>0</v>
      </c>
      <c r="AC47" s="111">
        <f>'EJEC NO IMPRIMIR'!AC47/'EJEC REGULAR'!$D$1</f>
        <v>0</v>
      </c>
      <c r="AD47" s="111">
        <f>'EJEC NO IMPRIMIR'!AD47/'EJEC REGULAR'!$D$1</f>
        <v>4363028.8959999997</v>
      </c>
      <c r="AE47" s="111">
        <f>'EJEC NO IMPRIMIR'!AE47/'EJEC REGULAR'!$D$1</f>
        <v>4363028.8959999997</v>
      </c>
      <c r="AF47" s="66"/>
      <c r="AG47" s="65">
        <f t="shared" si="11"/>
        <v>4280214.8959999997</v>
      </c>
      <c r="AH47" s="66"/>
      <c r="AI47" s="66"/>
      <c r="AJ47" s="66">
        <f t="shared" si="8"/>
        <v>4280214.8959999997</v>
      </c>
      <c r="AK47" s="66"/>
      <c r="AL47" s="66"/>
      <c r="AN47" s="66">
        <f t="shared" si="9"/>
        <v>0</v>
      </c>
      <c r="AO47" s="66">
        <f t="shared" si="21"/>
        <v>4280214.8959999997</v>
      </c>
      <c r="AP47" s="66"/>
      <c r="AU47" s="84"/>
    </row>
    <row r="48" spans="1:48" ht="22.5" customHeight="1" x14ac:dyDescent="0.35">
      <c r="A48" s="63"/>
      <c r="B48" s="109" t="s">
        <v>63</v>
      </c>
      <c r="C48" s="99"/>
      <c r="D48" s="110" t="s">
        <v>55</v>
      </c>
      <c r="E48" s="99"/>
      <c r="F48" s="111">
        <f>'EJEC NO IMPRIMIR'!F48/'EJEC REGULAR'!$D$1</f>
        <v>0</v>
      </c>
      <c r="G48" s="111">
        <f>'EJEC NO IMPRIMIR'!G48/'EJEC REGULAR'!$D$1</f>
        <v>0</v>
      </c>
      <c r="H48" s="111">
        <f>'EJEC NO IMPRIMIR'!H48/'EJEC REGULAR'!$D$1</f>
        <v>184641.95699999999</v>
      </c>
      <c r="I48" s="111">
        <f>'EJEC NO IMPRIMIR'!I48/'EJEC REGULAR'!$D$1</f>
        <v>0</v>
      </c>
      <c r="J48" s="111">
        <f>'EJEC NO IMPRIMIR'!J48/'EJEC REGULAR'!$D$1</f>
        <v>842114.11100000003</v>
      </c>
      <c r="K48" s="111">
        <f>'EJEC NO IMPRIMIR'!K48/'EJEC REGULAR'!$D$1</f>
        <v>0</v>
      </c>
      <c r="L48" s="111">
        <f>'EJEC NO IMPRIMIR'!L48/'EJEC REGULAR'!$D$1</f>
        <v>0</v>
      </c>
      <c r="M48" s="111">
        <f>'EJEC NO IMPRIMIR'!M48/'EJEC REGULAR'!$D$1</f>
        <v>0</v>
      </c>
      <c r="N48" s="111">
        <f>'EJEC NO IMPRIMIR'!N48/'EJEC REGULAR'!$D$1</f>
        <v>0</v>
      </c>
      <c r="O48" s="111">
        <f>'EJEC NO IMPRIMIR'!O48/'EJEC REGULAR'!$D$1</f>
        <v>0</v>
      </c>
      <c r="P48" s="111">
        <f>'EJEC NO IMPRIMIR'!P48/'EJEC REGULAR'!$D$1</f>
        <v>0</v>
      </c>
      <c r="Q48" s="111">
        <f>'EJEC NO IMPRIMIR'!Q48/'EJEC REGULAR'!$D$1</f>
        <v>0</v>
      </c>
      <c r="R48" s="111">
        <f>'EJEC NO IMPRIMIR'!R48/'EJEC REGULAR'!$D$1</f>
        <v>0</v>
      </c>
      <c r="S48" s="111">
        <f>'EJEC NO IMPRIMIR'!S48/'EJEC REGULAR'!$D$1</f>
        <v>0</v>
      </c>
      <c r="T48" s="111">
        <f>'EJEC NO IMPRIMIR'!T48/'EJEC REGULAR'!$D$1</f>
        <v>48491.269</v>
      </c>
      <c r="U48" s="111">
        <f>'EJEC NO IMPRIMIR'!U48/'EJEC REGULAR'!$D$1</f>
        <v>0</v>
      </c>
      <c r="V48" s="111">
        <f>'EJEC NO IMPRIMIR'!V48/'EJEC REGULAR'!$D$1</f>
        <v>0</v>
      </c>
      <c r="W48" s="111">
        <f>'EJEC NO IMPRIMIR'!W48/'EJEC REGULAR'!$D$1</f>
        <v>902815.87699999998</v>
      </c>
      <c r="X48" s="111">
        <f>'EJEC NO IMPRIMIR'!X48/'EJEC REGULAR'!$D$1</f>
        <v>0</v>
      </c>
      <c r="Y48" s="111">
        <f>'EJEC NO IMPRIMIR'!Y48/'EJEC REGULAR'!$D$1</f>
        <v>0</v>
      </c>
      <c r="Z48" s="111">
        <f>'EJEC NO IMPRIMIR'!Z48/'EJEC REGULAR'!$D$1</f>
        <v>0</v>
      </c>
      <c r="AA48" s="111">
        <f>'EJEC NO IMPRIMIR'!AA48/'EJEC REGULAR'!$D$1</f>
        <v>0</v>
      </c>
      <c r="AB48" s="111">
        <f>'EJEC NO IMPRIMIR'!AB48/'EJEC REGULAR'!$D$1</f>
        <v>0</v>
      </c>
      <c r="AC48" s="111">
        <f>'EJEC NO IMPRIMIR'!AC48/'EJEC REGULAR'!$D$1</f>
        <v>0</v>
      </c>
      <c r="AD48" s="111">
        <f>'EJEC NO IMPRIMIR'!AD48/'EJEC REGULAR'!$D$1</f>
        <v>1978063.2139999999</v>
      </c>
      <c r="AE48" s="111">
        <f>'EJEC NO IMPRIMIR'!AE48/'EJEC REGULAR'!$D$1</f>
        <v>1978063.2139999999</v>
      </c>
      <c r="AF48" s="66"/>
      <c r="AG48" s="65">
        <f t="shared" si="11"/>
        <v>1978063.2139999999</v>
      </c>
      <c r="AH48" s="66"/>
      <c r="AI48" s="66" t="e">
        <f>+#REF!</f>
        <v>#REF!</v>
      </c>
      <c r="AJ48" s="66" t="e">
        <f t="shared" si="8"/>
        <v>#REF!</v>
      </c>
      <c r="AK48" s="66"/>
      <c r="AL48" s="66"/>
      <c r="AM48" s="66">
        <v>1766087846</v>
      </c>
      <c r="AN48" s="66">
        <f t="shared" si="9"/>
        <v>1766087.8459999999</v>
      </c>
      <c r="AO48" s="66" t="e">
        <f t="shared" si="21"/>
        <v>#REF!</v>
      </c>
      <c r="AP48" s="66"/>
      <c r="AU48" s="84"/>
    </row>
    <row r="49" spans="1:47" ht="22.5" customHeight="1" x14ac:dyDescent="0.35">
      <c r="A49" s="63"/>
      <c r="B49" s="109" t="s">
        <v>64</v>
      </c>
      <c r="C49" s="99"/>
      <c r="D49" s="119" t="s">
        <v>56</v>
      </c>
      <c r="E49" s="99"/>
      <c r="F49" s="115">
        <f>'EJEC NO IMPRIMIR'!F49/'EJEC REGULAR'!$D$1</f>
        <v>1823498.503</v>
      </c>
      <c r="G49" s="115">
        <f>'EJEC NO IMPRIMIR'!G49/'EJEC REGULAR'!$D$1</f>
        <v>333450.16200000001</v>
      </c>
      <c r="H49" s="115">
        <f>'EJEC NO IMPRIMIR'!H49/'EJEC REGULAR'!$D$1</f>
        <v>603974.46699999995</v>
      </c>
      <c r="I49" s="115">
        <f>'EJEC NO IMPRIMIR'!I49/'EJEC REGULAR'!$D$1</f>
        <v>0</v>
      </c>
      <c r="J49" s="115">
        <f>'EJEC NO IMPRIMIR'!J49/'EJEC REGULAR'!$D$1</f>
        <v>319808.61300000001</v>
      </c>
      <c r="K49" s="115">
        <f>'EJEC NO IMPRIMIR'!K49/'EJEC REGULAR'!$D$1</f>
        <v>496043.09600000002</v>
      </c>
      <c r="L49" s="115">
        <f>'EJEC NO IMPRIMIR'!L49/'EJEC REGULAR'!$D$1</f>
        <v>14586738.704</v>
      </c>
      <c r="M49" s="115">
        <f>'EJEC NO IMPRIMIR'!M49/'EJEC REGULAR'!$D$1</f>
        <v>112866.693</v>
      </c>
      <c r="N49" s="115">
        <f>'EJEC NO IMPRIMIR'!N49/'EJEC REGULAR'!$D$1</f>
        <v>142804.022</v>
      </c>
      <c r="O49" s="115">
        <f>'EJEC NO IMPRIMIR'!O49/'EJEC REGULAR'!$D$1</f>
        <v>610729.41599999997</v>
      </c>
      <c r="P49" s="115">
        <f>'EJEC NO IMPRIMIR'!P49/'EJEC REGULAR'!$D$1</f>
        <v>748112.92099999997</v>
      </c>
      <c r="Q49" s="115">
        <f>'EJEC NO IMPRIMIR'!Q49/'EJEC REGULAR'!$D$1</f>
        <v>406282.94300000003</v>
      </c>
      <c r="R49" s="115">
        <f>'EJEC NO IMPRIMIR'!R49/'EJEC REGULAR'!$D$1</f>
        <v>26927.867999999999</v>
      </c>
      <c r="S49" s="115">
        <f>'EJEC NO IMPRIMIR'!S49/'EJEC REGULAR'!$D$1</f>
        <v>378418.93300000002</v>
      </c>
      <c r="T49" s="115">
        <f>'EJEC NO IMPRIMIR'!T49/'EJEC REGULAR'!$D$1</f>
        <v>568297.64199999999</v>
      </c>
      <c r="U49" s="115">
        <f>'EJEC NO IMPRIMIR'!U49/'EJEC REGULAR'!$D$1</f>
        <v>155478.932</v>
      </c>
      <c r="V49" s="115">
        <f>'EJEC NO IMPRIMIR'!V49/'EJEC REGULAR'!$D$1</f>
        <v>5497.357</v>
      </c>
      <c r="W49" s="115">
        <f>'EJEC NO IMPRIMIR'!W49/'EJEC REGULAR'!$D$1</f>
        <v>705424.61499999999</v>
      </c>
      <c r="X49" s="115">
        <f>'EJEC NO IMPRIMIR'!X49/'EJEC REGULAR'!$D$1</f>
        <v>668060.78899999999</v>
      </c>
      <c r="Y49" s="115">
        <f>'EJEC NO IMPRIMIR'!Y49/'EJEC REGULAR'!$D$1</f>
        <v>1184576.2509999999</v>
      </c>
      <c r="Z49" s="115">
        <f>'EJEC NO IMPRIMIR'!Z49/'EJEC REGULAR'!$D$1</f>
        <v>0</v>
      </c>
      <c r="AA49" s="115">
        <f>'EJEC NO IMPRIMIR'!AA49/'EJEC REGULAR'!$D$1</f>
        <v>197860</v>
      </c>
      <c r="AB49" s="115">
        <f>'EJEC NO IMPRIMIR'!AB49/'EJEC REGULAR'!$D$1</f>
        <v>161899</v>
      </c>
      <c r="AC49" s="115">
        <f>'EJEC NO IMPRIMIR'!AC49/'EJEC REGULAR'!$D$1</f>
        <v>0</v>
      </c>
      <c r="AD49" s="115">
        <f>'EJEC NO IMPRIMIR'!AD49/'EJEC REGULAR'!$D$1</f>
        <v>24236750.927000001</v>
      </c>
      <c r="AE49" s="115">
        <f>'EJEC NO IMPRIMIR'!AE49/'EJEC REGULAR'!$D$1</f>
        <v>24236750.927000001</v>
      </c>
      <c r="AF49" s="66"/>
      <c r="AG49" s="65">
        <f t="shared" si="11"/>
        <v>23876991.927000001</v>
      </c>
      <c r="AH49" s="66"/>
      <c r="AI49" s="65" t="e">
        <f>SUM(AI50:AI58)</f>
        <v>#REF!</v>
      </c>
      <c r="AJ49" s="66" t="e">
        <f t="shared" si="8"/>
        <v>#REF!</v>
      </c>
      <c r="AK49" s="66"/>
      <c r="AL49" s="66"/>
      <c r="AM49" s="66">
        <v>2967276760</v>
      </c>
      <c r="AN49" s="66">
        <f t="shared" si="9"/>
        <v>2967276.76</v>
      </c>
      <c r="AO49" s="66" t="e">
        <f t="shared" si="21"/>
        <v>#REF!</v>
      </c>
      <c r="AP49" s="66"/>
      <c r="AU49" s="84"/>
    </row>
    <row r="50" spans="1:47" ht="22.5" customHeight="1" x14ac:dyDescent="0.35">
      <c r="A50" s="63"/>
      <c r="B50" s="120" t="s">
        <v>20</v>
      </c>
      <c r="C50" s="121"/>
      <c r="D50" s="122" t="s">
        <v>38</v>
      </c>
      <c r="E50" s="99"/>
      <c r="F50" s="123">
        <f>'EJEC NO IMPRIMIR'!F50/'EJEC REGULAR'!$D$1</f>
        <v>0</v>
      </c>
      <c r="G50" s="123">
        <f>'EJEC NO IMPRIMIR'!G50/'EJEC REGULAR'!$D$1</f>
        <v>0</v>
      </c>
      <c r="H50" s="123">
        <f>'EJEC NO IMPRIMIR'!H50/'EJEC REGULAR'!$D$1</f>
        <v>0</v>
      </c>
      <c r="I50" s="123">
        <f>'EJEC NO IMPRIMIR'!I50/'EJEC REGULAR'!$D$1</f>
        <v>0</v>
      </c>
      <c r="J50" s="123">
        <f>'EJEC NO IMPRIMIR'!J50/'EJEC REGULAR'!$D$1</f>
        <v>0</v>
      </c>
      <c r="K50" s="123">
        <f>'EJEC NO IMPRIMIR'!K50/'EJEC REGULAR'!$D$1</f>
        <v>0</v>
      </c>
      <c r="L50" s="123">
        <f>'EJEC NO IMPRIMIR'!L50/'EJEC REGULAR'!$D$1</f>
        <v>0</v>
      </c>
      <c r="M50" s="123">
        <f>'EJEC NO IMPRIMIR'!M50/'EJEC REGULAR'!$D$1</f>
        <v>0</v>
      </c>
      <c r="N50" s="123">
        <f>'EJEC NO IMPRIMIR'!N50/'EJEC REGULAR'!$D$1</f>
        <v>0</v>
      </c>
      <c r="O50" s="123">
        <f>'EJEC NO IMPRIMIR'!O50/'EJEC REGULAR'!$D$1</f>
        <v>0</v>
      </c>
      <c r="P50" s="123">
        <f>'EJEC NO IMPRIMIR'!P50/'EJEC REGULAR'!$D$1</f>
        <v>0</v>
      </c>
      <c r="Q50" s="123">
        <f>'EJEC NO IMPRIMIR'!Q50/'EJEC REGULAR'!$D$1</f>
        <v>0</v>
      </c>
      <c r="R50" s="123">
        <f>'EJEC NO IMPRIMIR'!R50/'EJEC REGULAR'!$D$1</f>
        <v>0</v>
      </c>
      <c r="S50" s="123">
        <f>'EJEC NO IMPRIMIR'!S50/'EJEC REGULAR'!$D$1</f>
        <v>0</v>
      </c>
      <c r="T50" s="123">
        <f>'EJEC NO IMPRIMIR'!T50/'EJEC REGULAR'!$D$1</f>
        <v>0</v>
      </c>
      <c r="U50" s="123">
        <f>'EJEC NO IMPRIMIR'!U50/'EJEC REGULAR'!$D$1</f>
        <v>0</v>
      </c>
      <c r="V50" s="123">
        <f>'EJEC NO IMPRIMIR'!V50/'EJEC REGULAR'!$D$1</f>
        <v>0</v>
      </c>
      <c r="W50" s="123">
        <f>'EJEC NO IMPRIMIR'!W50/'EJEC REGULAR'!$D$1</f>
        <v>0</v>
      </c>
      <c r="X50" s="123">
        <f>'EJEC NO IMPRIMIR'!X50/'EJEC REGULAR'!$D$1</f>
        <v>0</v>
      </c>
      <c r="Y50" s="123">
        <f>'EJEC NO IMPRIMIR'!Y50/'EJEC REGULAR'!$D$1</f>
        <v>0</v>
      </c>
      <c r="Z50" s="123">
        <f>'EJEC NO IMPRIMIR'!Z50/'EJEC REGULAR'!$D$1</f>
        <v>0</v>
      </c>
      <c r="AA50" s="123">
        <f>'EJEC NO IMPRIMIR'!AA50/'EJEC REGULAR'!$D$1</f>
        <v>0</v>
      </c>
      <c r="AB50" s="123">
        <f>'EJEC NO IMPRIMIR'!AB50/'EJEC REGULAR'!$D$1</f>
        <v>0</v>
      </c>
      <c r="AC50" s="123">
        <f>'EJEC NO IMPRIMIR'!AC50/'EJEC REGULAR'!$D$1</f>
        <v>0</v>
      </c>
      <c r="AD50" s="123">
        <f>'EJEC NO IMPRIMIR'!AD50/'EJEC REGULAR'!$D$1</f>
        <v>0</v>
      </c>
      <c r="AE50" s="123">
        <f>'EJEC NO IMPRIMIR'!AE50/'EJEC REGULAR'!$D$1</f>
        <v>0</v>
      </c>
      <c r="AF50" s="66"/>
      <c r="AG50" s="65">
        <f t="shared" si="11"/>
        <v>0</v>
      </c>
      <c r="AH50" s="66"/>
      <c r="AI50" s="66"/>
      <c r="AJ50" s="66">
        <f t="shared" si="8"/>
        <v>0</v>
      </c>
      <c r="AK50" s="66"/>
      <c r="AL50" s="66"/>
      <c r="AN50" s="66">
        <f t="shared" si="9"/>
        <v>0</v>
      </c>
      <c r="AO50" s="66">
        <f t="shared" si="21"/>
        <v>0</v>
      </c>
      <c r="AP50" s="66"/>
      <c r="AU50" s="84"/>
    </row>
    <row r="51" spans="1:47" ht="22.5" customHeight="1" x14ac:dyDescent="0.35">
      <c r="A51" s="63"/>
      <c r="B51" s="116" t="s">
        <v>39</v>
      </c>
      <c r="C51" s="99"/>
      <c r="D51" s="110" t="s">
        <v>85</v>
      </c>
      <c r="E51" s="99"/>
      <c r="F51" s="111">
        <f>'EJEC NO IMPRIMIR'!F51/'EJEC REGULAR'!$D$1</f>
        <v>0</v>
      </c>
      <c r="G51" s="111">
        <f>'EJEC NO IMPRIMIR'!G51/'EJEC REGULAR'!$D$1</f>
        <v>0</v>
      </c>
      <c r="H51" s="111">
        <f>'EJEC NO IMPRIMIR'!H51/'EJEC REGULAR'!$D$1</f>
        <v>0</v>
      </c>
      <c r="I51" s="111">
        <f>'EJEC NO IMPRIMIR'!I51/'EJEC REGULAR'!$D$1</f>
        <v>0</v>
      </c>
      <c r="J51" s="111">
        <f>'EJEC NO IMPRIMIR'!J51/'EJEC REGULAR'!$D$1</f>
        <v>0</v>
      </c>
      <c r="K51" s="111">
        <f>'EJEC NO IMPRIMIR'!K51/'EJEC REGULAR'!$D$1</f>
        <v>0</v>
      </c>
      <c r="L51" s="111">
        <f>'EJEC NO IMPRIMIR'!L51/'EJEC REGULAR'!$D$1</f>
        <v>0</v>
      </c>
      <c r="M51" s="111">
        <f>'EJEC NO IMPRIMIR'!M51/'EJEC REGULAR'!$D$1</f>
        <v>0</v>
      </c>
      <c r="N51" s="111">
        <f>'EJEC NO IMPRIMIR'!N51/'EJEC REGULAR'!$D$1</f>
        <v>0</v>
      </c>
      <c r="O51" s="111">
        <f>'EJEC NO IMPRIMIR'!O51/'EJEC REGULAR'!$D$1</f>
        <v>0</v>
      </c>
      <c r="P51" s="111">
        <f>'EJEC NO IMPRIMIR'!P51/'EJEC REGULAR'!$D$1</f>
        <v>0</v>
      </c>
      <c r="Q51" s="111">
        <f>'EJEC NO IMPRIMIR'!Q51/'EJEC REGULAR'!$D$1</f>
        <v>0</v>
      </c>
      <c r="R51" s="111">
        <f>'EJEC NO IMPRIMIR'!R51/'EJEC REGULAR'!$D$1</f>
        <v>0</v>
      </c>
      <c r="S51" s="111">
        <f>'EJEC NO IMPRIMIR'!S51/'EJEC REGULAR'!$D$1</f>
        <v>0</v>
      </c>
      <c r="T51" s="111">
        <f>'EJEC NO IMPRIMIR'!T51/'EJEC REGULAR'!$D$1</f>
        <v>0</v>
      </c>
      <c r="U51" s="111">
        <f>'EJEC NO IMPRIMIR'!U51/'EJEC REGULAR'!$D$1</f>
        <v>0</v>
      </c>
      <c r="V51" s="111">
        <f>'EJEC NO IMPRIMIR'!V51/'EJEC REGULAR'!$D$1</f>
        <v>0</v>
      </c>
      <c r="W51" s="111">
        <f>'EJEC NO IMPRIMIR'!W51/'EJEC REGULAR'!$D$1</f>
        <v>0</v>
      </c>
      <c r="X51" s="111">
        <f>'EJEC NO IMPRIMIR'!X51/'EJEC REGULAR'!$D$1</f>
        <v>0</v>
      </c>
      <c r="Y51" s="111">
        <f>'EJEC NO IMPRIMIR'!Y51/'EJEC REGULAR'!$D$1</f>
        <v>0</v>
      </c>
      <c r="Z51" s="111">
        <f>'EJEC NO IMPRIMIR'!Z51/'EJEC REGULAR'!$D$1</f>
        <v>0</v>
      </c>
      <c r="AA51" s="111">
        <f>'EJEC NO IMPRIMIR'!AA51/'EJEC REGULAR'!$D$1</f>
        <v>0</v>
      </c>
      <c r="AB51" s="111">
        <f>'EJEC NO IMPRIMIR'!AB51/'EJEC REGULAR'!$D$1</f>
        <v>0</v>
      </c>
      <c r="AC51" s="111">
        <f>'EJEC NO IMPRIMIR'!AC51/'EJEC REGULAR'!$D$1</f>
        <v>0</v>
      </c>
      <c r="AD51" s="111">
        <f>'EJEC NO IMPRIMIR'!AD51/'EJEC REGULAR'!$D$1</f>
        <v>0</v>
      </c>
      <c r="AE51" s="111">
        <f>'EJEC NO IMPRIMIR'!AE51/'EJEC REGULAR'!$D$1</f>
        <v>0</v>
      </c>
      <c r="AF51" s="66"/>
      <c r="AG51" s="65">
        <f t="shared" si="11"/>
        <v>0</v>
      </c>
      <c r="AH51" s="66"/>
      <c r="AI51" s="66"/>
      <c r="AJ51" s="66">
        <f t="shared" si="8"/>
        <v>0</v>
      </c>
      <c r="AK51" s="66"/>
      <c r="AL51" s="66"/>
      <c r="AN51" s="66">
        <f t="shared" si="9"/>
        <v>0</v>
      </c>
      <c r="AO51" s="66">
        <f t="shared" si="21"/>
        <v>0</v>
      </c>
      <c r="AP51" s="66"/>
      <c r="AU51" s="84"/>
    </row>
    <row r="52" spans="1:47" ht="22.5" customHeight="1" x14ac:dyDescent="0.35">
      <c r="A52" s="63"/>
      <c r="B52" s="116" t="s">
        <v>31</v>
      </c>
      <c r="C52" s="99"/>
      <c r="D52" s="110" t="s">
        <v>33</v>
      </c>
      <c r="E52" s="99"/>
      <c r="F52" s="111">
        <f>'EJEC NO IMPRIMIR'!F52/'EJEC REGULAR'!$D$1</f>
        <v>27292.611000000001</v>
      </c>
      <c r="G52" s="111">
        <f>'EJEC NO IMPRIMIR'!G52/'EJEC REGULAR'!$D$1</f>
        <v>133293.451</v>
      </c>
      <c r="H52" s="111">
        <f>'EJEC NO IMPRIMIR'!H52/'EJEC REGULAR'!$D$1</f>
        <v>118398.685</v>
      </c>
      <c r="I52" s="111">
        <f>'EJEC NO IMPRIMIR'!I52/'EJEC REGULAR'!$D$1</f>
        <v>0</v>
      </c>
      <c r="J52" s="111">
        <f>'EJEC NO IMPRIMIR'!J52/'EJEC REGULAR'!$D$1</f>
        <v>0</v>
      </c>
      <c r="K52" s="111">
        <f>'EJEC NO IMPRIMIR'!K52/'EJEC REGULAR'!$D$1</f>
        <v>0</v>
      </c>
      <c r="L52" s="111">
        <f>'EJEC NO IMPRIMIR'!L52/'EJEC REGULAR'!$D$1</f>
        <v>4639071.3609999996</v>
      </c>
      <c r="M52" s="111">
        <f>'EJEC NO IMPRIMIR'!M52/'EJEC REGULAR'!$D$1</f>
        <v>55994.105000000003</v>
      </c>
      <c r="N52" s="111">
        <f>'EJEC NO IMPRIMIR'!N52/'EJEC REGULAR'!$D$1</f>
        <v>142804.022</v>
      </c>
      <c r="O52" s="111">
        <f>'EJEC NO IMPRIMIR'!O52/'EJEC REGULAR'!$D$1</f>
        <v>108426.798</v>
      </c>
      <c r="P52" s="111">
        <f>'EJEC NO IMPRIMIR'!P52/'EJEC REGULAR'!$D$1</f>
        <v>130930.269</v>
      </c>
      <c r="Q52" s="111">
        <f>'EJEC NO IMPRIMIR'!Q52/'EJEC REGULAR'!$D$1</f>
        <v>0</v>
      </c>
      <c r="R52" s="111">
        <f>'EJEC NO IMPRIMIR'!R52/'EJEC REGULAR'!$D$1</f>
        <v>0</v>
      </c>
      <c r="S52" s="111">
        <f>'EJEC NO IMPRIMIR'!S52/'EJEC REGULAR'!$D$1</f>
        <v>130852.4</v>
      </c>
      <c r="T52" s="111">
        <f>'EJEC NO IMPRIMIR'!T52/'EJEC REGULAR'!$D$1</f>
        <v>104219.158</v>
      </c>
      <c r="U52" s="111">
        <f>'EJEC NO IMPRIMIR'!U52/'EJEC REGULAR'!$D$1</f>
        <v>0</v>
      </c>
      <c r="V52" s="111">
        <f>'EJEC NO IMPRIMIR'!V52/'EJEC REGULAR'!$D$1</f>
        <v>0</v>
      </c>
      <c r="W52" s="111">
        <f>'EJEC NO IMPRIMIR'!W52/'EJEC REGULAR'!$D$1</f>
        <v>0</v>
      </c>
      <c r="X52" s="111">
        <f>'EJEC NO IMPRIMIR'!X52/'EJEC REGULAR'!$D$1</f>
        <v>23855.691999999999</v>
      </c>
      <c r="Y52" s="111">
        <f>'EJEC NO IMPRIMIR'!Y52/'EJEC REGULAR'!$D$1</f>
        <v>0</v>
      </c>
      <c r="Z52" s="111">
        <f>'EJEC NO IMPRIMIR'!Z52/'EJEC REGULAR'!$D$1</f>
        <v>0</v>
      </c>
      <c r="AA52" s="111">
        <f>'EJEC NO IMPRIMIR'!AA52/'EJEC REGULAR'!$D$1</f>
        <v>62475</v>
      </c>
      <c r="AB52" s="111">
        <f>'EJEC NO IMPRIMIR'!AB52/'EJEC REGULAR'!$D$1</f>
        <v>24070</v>
      </c>
      <c r="AC52" s="111">
        <f>'EJEC NO IMPRIMIR'!AC52/'EJEC REGULAR'!$D$1</f>
        <v>0</v>
      </c>
      <c r="AD52" s="111">
        <f>'EJEC NO IMPRIMIR'!AD52/'EJEC REGULAR'!$D$1</f>
        <v>5701683.5520000001</v>
      </c>
      <c r="AE52" s="111">
        <f>'EJEC NO IMPRIMIR'!AE52/'EJEC REGULAR'!$D$1</f>
        <v>5701683.5520000001</v>
      </c>
      <c r="AF52" s="66"/>
      <c r="AG52" s="65">
        <f t="shared" si="11"/>
        <v>5615138.5520000001</v>
      </c>
      <c r="AH52" s="66"/>
      <c r="AI52" s="66" t="e">
        <f>+#REF!</f>
        <v>#REF!</v>
      </c>
      <c r="AJ52" s="66" t="e">
        <f t="shared" si="8"/>
        <v>#REF!</v>
      </c>
      <c r="AK52" s="66"/>
      <c r="AL52" s="66"/>
      <c r="AN52" s="66">
        <f t="shared" si="9"/>
        <v>0</v>
      </c>
      <c r="AO52" s="66"/>
      <c r="AP52" s="66"/>
      <c r="AU52" s="84"/>
    </row>
    <row r="53" spans="1:47" ht="22.5" customHeight="1" x14ac:dyDescent="0.35">
      <c r="A53" s="63"/>
      <c r="B53" s="116" t="s">
        <v>32</v>
      </c>
      <c r="C53" s="99"/>
      <c r="D53" s="110" t="s">
        <v>34</v>
      </c>
      <c r="E53" s="99"/>
      <c r="F53" s="111">
        <f>'EJEC NO IMPRIMIR'!F53/'EJEC REGULAR'!$D$1</f>
        <v>0</v>
      </c>
      <c r="G53" s="111">
        <f>'EJEC NO IMPRIMIR'!G53/'EJEC REGULAR'!$D$1</f>
        <v>0</v>
      </c>
      <c r="H53" s="111">
        <f>'EJEC NO IMPRIMIR'!H53/'EJEC REGULAR'!$D$1</f>
        <v>0</v>
      </c>
      <c r="I53" s="111">
        <f>'EJEC NO IMPRIMIR'!I53/'EJEC REGULAR'!$D$1</f>
        <v>0</v>
      </c>
      <c r="J53" s="111">
        <f>'EJEC NO IMPRIMIR'!J53/'EJEC REGULAR'!$D$1</f>
        <v>75765.066999999995</v>
      </c>
      <c r="K53" s="111">
        <f>'EJEC NO IMPRIMIR'!K53/'EJEC REGULAR'!$D$1</f>
        <v>0</v>
      </c>
      <c r="L53" s="111">
        <f>'EJEC NO IMPRIMIR'!L53/'EJEC REGULAR'!$D$1</f>
        <v>0</v>
      </c>
      <c r="M53" s="111">
        <f>'EJEC NO IMPRIMIR'!M53/'EJEC REGULAR'!$D$1</f>
        <v>0</v>
      </c>
      <c r="N53" s="111">
        <f>'EJEC NO IMPRIMIR'!N53/'EJEC REGULAR'!$D$1</f>
        <v>0</v>
      </c>
      <c r="O53" s="111">
        <f>'EJEC NO IMPRIMIR'!O53/'EJEC REGULAR'!$D$1</f>
        <v>0</v>
      </c>
      <c r="P53" s="111">
        <f>'EJEC NO IMPRIMIR'!P53/'EJEC REGULAR'!$D$1</f>
        <v>0</v>
      </c>
      <c r="Q53" s="111">
        <f>'EJEC NO IMPRIMIR'!Q53/'EJEC REGULAR'!$D$1</f>
        <v>0</v>
      </c>
      <c r="R53" s="111">
        <f>'EJEC NO IMPRIMIR'!R53/'EJEC REGULAR'!$D$1</f>
        <v>0</v>
      </c>
      <c r="S53" s="111">
        <f>'EJEC NO IMPRIMIR'!S53/'EJEC REGULAR'!$D$1</f>
        <v>0</v>
      </c>
      <c r="T53" s="111">
        <f>'EJEC NO IMPRIMIR'!T53/'EJEC REGULAR'!$D$1</f>
        <v>0</v>
      </c>
      <c r="U53" s="111">
        <f>'EJEC NO IMPRIMIR'!U53/'EJEC REGULAR'!$D$1</f>
        <v>0</v>
      </c>
      <c r="V53" s="111">
        <f>'EJEC NO IMPRIMIR'!V53/'EJEC REGULAR'!$D$1</f>
        <v>0</v>
      </c>
      <c r="W53" s="111">
        <f>'EJEC NO IMPRIMIR'!W53/'EJEC REGULAR'!$D$1</f>
        <v>0</v>
      </c>
      <c r="X53" s="111">
        <f>'EJEC NO IMPRIMIR'!X53/'EJEC REGULAR'!$D$1</f>
        <v>4536.1220000000003</v>
      </c>
      <c r="Y53" s="111">
        <f>'EJEC NO IMPRIMIR'!Y53/'EJEC REGULAR'!$D$1</f>
        <v>0</v>
      </c>
      <c r="Z53" s="111">
        <f>'EJEC NO IMPRIMIR'!Z53/'EJEC REGULAR'!$D$1</f>
        <v>0</v>
      </c>
      <c r="AA53" s="111">
        <f>'EJEC NO IMPRIMIR'!AA53/'EJEC REGULAR'!$D$1</f>
        <v>0</v>
      </c>
      <c r="AB53" s="111">
        <f>'EJEC NO IMPRIMIR'!AB53/'EJEC REGULAR'!$D$1</f>
        <v>0</v>
      </c>
      <c r="AC53" s="111">
        <f>'EJEC NO IMPRIMIR'!AC53/'EJEC REGULAR'!$D$1</f>
        <v>0</v>
      </c>
      <c r="AD53" s="111">
        <f>'EJEC NO IMPRIMIR'!AD53/'EJEC REGULAR'!$D$1</f>
        <v>80301.188999999998</v>
      </c>
      <c r="AE53" s="111">
        <f>'EJEC NO IMPRIMIR'!AE53/'EJEC REGULAR'!$D$1</f>
        <v>80301.188999999998</v>
      </c>
      <c r="AF53" s="66"/>
      <c r="AG53" s="65">
        <f t="shared" si="11"/>
        <v>80301.188999999998</v>
      </c>
      <c r="AH53" s="66"/>
      <c r="AI53" s="66" t="e">
        <f>+#REF!</f>
        <v>#REF!</v>
      </c>
      <c r="AJ53" s="66" t="e">
        <f t="shared" si="8"/>
        <v>#REF!</v>
      </c>
      <c r="AK53" s="66"/>
      <c r="AL53" s="66"/>
      <c r="AN53" s="66">
        <f t="shared" si="9"/>
        <v>0</v>
      </c>
      <c r="AO53" s="66"/>
      <c r="AP53" s="66"/>
      <c r="AU53" s="84"/>
    </row>
    <row r="54" spans="1:47" ht="22.5" customHeight="1" x14ac:dyDescent="0.35">
      <c r="A54" s="63"/>
      <c r="B54" s="116" t="s">
        <v>37</v>
      </c>
      <c r="C54" s="99"/>
      <c r="D54" s="110" t="s">
        <v>47</v>
      </c>
      <c r="E54" s="99"/>
      <c r="F54" s="111">
        <f>'EJEC NO IMPRIMIR'!F54/'EJEC REGULAR'!$D$1</f>
        <v>264288.93800000002</v>
      </c>
      <c r="G54" s="111">
        <f>'EJEC NO IMPRIMIR'!G54/'EJEC REGULAR'!$D$1</f>
        <v>17527.798999999999</v>
      </c>
      <c r="H54" s="111">
        <f>'EJEC NO IMPRIMIR'!H54/'EJEC REGULAR'!$D$1</f>
        <v>107149.86900000001</v>
      </c>
      <c r="I54" s="111">
        <f>'EJEC NO IMPRIMIR'!I54/'EJEC REGULAR'!$D$1</f>
        <v>0</v>
      </c>
      <c r="J54" s="111">
        <f>'EJEC NO IMPRIMIR'!J54/'EJEC REGULAR'!$D$1</f>
        <v>12323.120999999999</v>
      </c>
      <c r="K54" s="111">
        <f>'EJEC NO IMPRIMIR'!K54/'EJEC REGULAR'!$D$1</f>
        <v>299445.58799999999</v>
      </c>
      <c r="L54" s="111">
        <f>'EJEC NO IMPRIMIR'!L54/'EJEC REGULAR'!$D$1</f>
        <v>9947667.3430000003</v>
      </c>
      <c r="M54" s="111">
        <f>'EJEC NO IMPRIMIR'!M54/'EJEC REGULAR'!$D$1</f>
        <v>5732.7209999999995</v>
      </c>
      <c r="N54" s="111">
        <f>'EJEC NO IMPRIMIR'!N54/'EJEC REGULAR'!$D$1</f>
        <v>0</v>
      </c>
      <c r="O54" s="111">
        <f>'EJEC NO IMPRIMIR'!O54/'EJEC REGULAR'!$D$1</f>
        <v>293477.53399999999</v>
      </c>
      <c r="P54" s="111">
        <f>'EJEC NO IMPRIMIR'!P54/'EJEC REGULAR'!$D$1</f>
        <v>595728.77599999995</v>
      </c>
      <c r="Q54" s="111">
        <f>'EJEC NO IMPRIMIR'!Q54/'EJEC REGULAR'!$D$1</f>
        <v>24545.554</v>
      </c>
      <c r="R54" s="111">
        <f>'EJEC NO IMPRIMIR'!R54/'EJEC REGULAR'!$D$1</f>
        <v>6621.0370000000003</v>
      </c>
      <c r="S54" s="111">
        <f>'EJEC NO IMPRIMIR'!S54/'EJEC REGULAR'!$D$1</f>
        <v>6501.8329999999996</v>
      </c>
      <c r="T54" s="111">
        <f>'EJEC NO IMPRIMIR'!T54/'EJEC REGULAR'!$D$1</f>
        <v>21574.491000000002</v>
      </c>
      <c r="U54" s="111">
        <f>'EJEC NO IMPRIMIR'!U54/'EJEC REGULAR'!$D$1</f>
        <v>24147.914000000001</v>
      </c>
      <c r="V54" s="111">
        <f>'EJEC NO IMPRIMIR'!V54/'EJEC REGULAR'!$D$1</f>
        <v>0</v>
      </c>
      <c r="W54" s="111">
        <f>'EJEC NO IMPRIMIR'!W54/'EJEC REGULAR'!$D$1</f>
        <v>14350.725</v>
      </c>
      <c r="X54" s="111">
        <f>'EJEC NO IMPRIMIR'!X54/'EJEC REGULAR'!$D$1</f>
        <v>27676.496999999999</v>
      </c>
      <c r="Y54" s="111">
        <f>'EJEC NO IMPRIMIR'!Y54/'EJEC REGULAR'!$D$1</f>
        <v>1184576.2509999999</v>
      </c>
      <c r="Z54" s="111">
        <f>'EJEC NO IMPRIMIR'!Z54/'EJEC REGULAR'!$D$1</f>
        <v>0</v>
      </c>
      <c r="AA54" s="111">
        <f>'EJEC NO IMPRIMIR'!AA54/'EJEC REGULAR'!$D$1</f>
        <v>105773</v>
      </c>
      <c r="AB54" s="111">
        <f>'EJEC NO IMPRIMIR'!AB54/'EJEC REGULAR'!$D$1</f>
        <v>22278</v>
      </c>
      <c r="AC54" s="111">
        <f>'EJEC NO IMPRIMIR'!AC54/'EJEC REGULAR'!$D$1</f>
        <v>0</v>
      </c>
      <c r="AD54" s="111">
        <f>'EJEC NO IMPRIMIR'!AD54/'EJEC REGULAR'!$D$1</f>
        <v>12981386.991</v>
      </c>
      <c r="AE54" s="111">
        <f>'EJEC NO IMPRIMIR'!AE54/'EJEC REGULAR'!$D$1</f>
        <v>12981386.991</v>
      </c>
      <c r="AF54" s="66"/>
      <c r="AG54" s="65">
        <f t="shared" si="11"/>
        <v>12853335.991</v>
      </c>
      <c r="AH54" s="66"/>
      <c r="AI54" s="66" t="e">
        <f>+#REF!</f>
        <v>#REF!</v>
      </c>
      <c r="AJ54" s="66" t="e">
        <f t="shared" si="8"/>
        <v>#REF!</v>
      </c>
      <c r="AK54" s="66"/>
      <c r="AL54" s="66"/>
      <c r="AN54" s="66">
        <f t="shared" si="9"/>
        <v>0</v>
      </c>
      <c r="AO54" s="66"/>
      <c r="AP54" s="66"/>
      <c r="AU54" s="84"/>
    </row>
    <row r="55" spans="1:47" ht="22.5" customHeight="1" x14ac:dyDescent="0.35">
      <c r="A55" s="63"/>
      <c r="B55" s="116" t="s">
        <v>21</v>
      </c>
      <c r="C55" s="99"/>
      <c r="D55" s="110" t="s">
        <v>36</v>
      </c>
      <c r="E55" s="99"/>
      <c r="F55" s="111">
        <f>'EJEC NO IMPRIMIR'!F55/'EJEC REGULAR'!$D$1</f>
        <v>331187.97499999998</v>
      </c>
      <c r="G55" s="111">
        <f>'EJEC NO IMPRIMIR'!G55/'EJEC REGULAR'!$D$1</f>
        <v>39686.546000000002</v>
      </c>
      <c r="H55" s="111">
        <f>'EJEC NO IMPRIMIR'!H55/'EJEC REGULAR'!$D$1</f>
        <v>69367.573000000004</v>
      </c>
      <c r="I55" s="111">
        <f>'EJEC NO IMPRIMIR'!I55/'EJEC REGULAR'!$D$1</f>
        <v>0</v>
      </c>
      <c r="J55" s="111">
        <f>'EJEC NO IMPRIMIR'!J55/'EJEC REGULAR'!$D$1</f>
        <v>12057.482</v>
      </c>
      <c r="K55" s="111">
        <f>'EJEC NO IMPRIMIR'!K55/'EJEC REGULAR'!$D$1</f>
        <v>0</v>
      </c>
      <c r="L55" s="111">
        <f>'EJEC NO IMPRIMIR'!L55/'EJEC REGULAR'!$D$1</f>
        <v>0</v>
      </c>
      <c r="M55" s="111">
        <f>'EJEC NO IMPRIMIR'!M55/'EJEC REGULAR'!$D$1</f>
        <v>13765.147000000001</v>
      </c>
      <c r="N55" s="111">
        <f>'EJEC NO IMPRIMIR'!N55/'EJEC REGULAR'!$D$1</f>
        <v>0</v>
      </c>
      <c r="O55" s="111">
        <f>'EJEC NO IMPRIMIR'!O55/'EJEC REGULAR'!$D$1</f>
        <v>101362.673</v>
      </c>
      <c r="P55" s="111">
        <f>'EJEC NO IMPRIMIR'!P55/'EJEC REGULAR'!$D$1</f>
        <v>0</v>
      </c>
      <c r="Q55" s="111">
        <f>'EJEC NO IMPRIMIR'!Q55/'EJEC REGULAR'!$D$1</f>
        <v>252700.95800000001</v>
      </c>
      <c r="R55" s="111">
        <f>'EJEC NO IMPRIMIR'!R55/'EJEC REGULAR'!$D$1</f>
        <v>20306.830999999998</v>
      </c>
      <c r="S55" s="111">
        <f>'EJEC NO IMPRIMIR'!S55/'EJEC REGULAR'!$D$1</f>
        <v>39367.167999999998</v>
      </c>
      <c r="T55" s="111">
        <f>'EJEC NO IMPRIMIR'!T55/'EJEC REGULAR'!$D$1</f>
        <v>55866.565999999999</v>
      </c>
      <c r="U55" s="111">
        <f>'EJEC NO IMPRIMIR'!U55/'EJEC REGULAR'!$D$1</f>
        <v>2088.4499999999998</v>
      </c>
      <c r="V55" s="111">
        <f>'EJEC NO IMPRIMIR'!V55/'EJEC REGULAR'!$D$1</f>
        <v>5497.357</v>
      </c>
      <c r="W55" s="111">
        <f>'EJEC NO IMPRIMIR'!W55/'EJEC REGULAR'!$D$1</f>
        <v>179902.36600000001</v>
      </c>
      <c r="X55" s="111">
        <f>'EJEC NO IMPRIMIR'!X55/'EJEC REGULAR'!$D$1</f>
        <v>214188.77499999999</v>
      </c>
      <c r="Y55" s="111">
        <f>'EJEC NO IMPRIMIR'!Y55/'EJEC REGULAR'!$D$1</f>
        <v>0</v>
      </c>
      <c r="Z55" s="111">
        <f>'EJEC NO IMPRIMIR'!Z55/'EJEC REGULAR'!$D$1</f>
        <v>0</v>
      </c>
      <c r="AA55" s="111">
        <f>'EJEC NO IMPRIMIR'!AA55/'EJEC REGULAR'!$D$1</f>
        <v>6317</v>
      </c>
      <c r="AB55" s="111">
        <f>'EJEC NO IMPRIMIR'!AB55/'EJEC REGULAR'!$D$1</f>
        <v>69165</v>
      </c>
      <c r="AC55" s="111">
        <f>'EJEC NO IMPRIMIR'!AC55/'EJEC REGULAR'!$D$1</f>
        <v>0</v>
      </c>
      <c r="AD55" s="111">
        <f>'EJEC NO IMPRIMIR'!AD55/'EJEC REGULAR'!$D$1</f>
        <v>1412827.8670000001</v>
      </c>
      <c r="AE55" s="111">
        <f>'EJEC NO IMPRIMIR'!AE55/'EJEC REGULAR'!$D$1</f>
        <v>1412827.8670000001</v>
      </c>
      <c r="AF55" s="66"/>
      <c r="AG55" s="65">
        <f t="shared" si="11"/>
        <v>1337345.8670000001</v>
      </c>
      <c r="AH55" s="66"/>
      <c r="AI55" s="66" t="e">
        <f>+#REF!</f>
        <v>#REF!</v>
      </c>
      <c r="AJ55" s="66" t="e">
        <f t="shared" si="8"/>
        <v>#REF!</v>
      </c>
      <c r="AK55" s="66"/>
      <c r="AL55" s="66"/>
      <c r="AN55" s="66">
        <f t="shared" si="9"/>
        <v>0</v>
      </c>
      <c r="AO55" s="66"/>
      <c r="AP55" s="66"/>
      <c r="AU55" s="84"/>
    </row>
    <row r="56" spans="1:47" ht="22.5" customHeight="1" x14ac:dyDescent="0.35">
      <c r="A56" s="63"/>
      <c r="B56" s="116" t="s">
        <v>23</v>
      </c>
      <c r="C56" s="99"/>
      <c r="D56" s="110" t="s">
        <v>35</v>
      </c>
      <c r="E56" s="99"/>
      <c r="F56" s="111">
        <f>'EJEC NO IMPRIMIR'!F56/'EJEC REGULAR'!$D$1</f>
        <v>1200728.9790000001</v>
      </c>
      <c r="G56" s="111">
        <f>'EJEC NO IMPRIMIR'!G56/'EJEC REGULAR'!$D$1</f>
        <v>142942.36600000001</v>
      </c>
      <c r="H56" s="111">
        <f>'EJEC NO IMPRIMIR'!H56/'EJEC REGULAR'!$D$1</f>
        <v>309058.34000000003</v>
      </c>
      <c r="I56" s="111">
        <f>'EJEC NO IMPRIMIR'!I56/'EJEC REGULAR'!$D$1</f>
        <v>0</v>
      </c>
      <c r="J56" s="111">
        <f>'EJEC NO IMPRIMIR'!J56/'EJEC REGULAR'!$D$1</f>
        <v>219662.943</v>
      </c>
      <c r="K56" s="111">
        <f>'EJEC NO IMPRIMIR'!K56/'EJEC REGULAR'!$D$1</f>
        <v>196597.508</v>
      </c>
      <c r="L56" s="111">
        <f>'EJEC NO IMPRIMIR'!L56/'EJEC REGULAR'!$D$1</f>
        <v>0</v>
      </c>
      <c r="M56" s="111">
        <f>'EJEC NO IMPRIMIR'!M56/'EJEC REGULAR'!$D$1</f>
        <v>37374.720000000001</v>
      </c>
      <c r="N56" s="111">
        <f>'EJEC NO IMPRIMIR'!N56/'EJEC REGULAR'!$D$1</f>
        <v>0</v>
      </c>
      <c r="O56" s="111">
        <f>'EJEC NO IMPRIMIR'!O56/'EJEC REGULAR'!$D$1</f>
        <v>103440.211</v>
      </c>
      <c r="P56" s="111">
        <f>'EJEC NO IMPRIMIR'!P56/'EJEC REGULAR'!$D$1</f>
        <v>0</v>
      </c>
      <c r="Q56" s="111">
        <f>'EJEC NO IMPRIMIR'!Q56/'EJEC REGULAR'!$D$1</f>
        <v>129036.431</v>
      </c>
      <c r="R56" s="111">
        <f>'EJEC NO IMPRIMIR'!R56/'EJEC REGULAR'!$D$1</f>
        <v>0</v>
      </c>
      <c r="S56" s="111">
        <f>'EJEC NO IMPRIMIR'!S56/'EJEC REGULAR'!$D$1</f>
        <v>201697.53200000001</v>
      </c>
      <c r="T56" s="111">
        <f>'EJEC NO IMPRIMIR'!T56/'EJEC REGULAR'!$D$1</f>
        <v>386637.42700000003</v>
      </c>
      <c r="U56" s="111">
        <f>'EJEC NO IMPRIMIR'!U56/'EJEC REGULAR'!$D$1</f>
        <v>129242.568</v>
      </c>
      <c r="V56" s="111">
        <f>'EJEC NO IMPRIMIR'!V56/'EJEC REGULAR'!$D$1</f>
        <v>0</v>
      </c>
      <c r="W56" s="111">
        <f>'EJEC NO IMPRIMIR'!W56/'EJEC REGULAR'!$D$1</f>
        <v>511171.52399999998</v>
      </c>
      <c r="X56" s="111">
        <f>'EJEC NO IMPRIMIR'!X56/'EJEC REGULAR'!$D$1</f>
        <v>397803.70299999998</v>
      </c>
      <c r="Y56" s="111">
        <f>'EJEC NO IMPRIMIR'!Y56/'EJEC REGULAR'!$D$1</f>
        <v>0</v>
      </c>
      <c r="Z56" s="111">
        <f>'EJEC NO IMPRIMIR'!Z56/'EJEC REGULAR'!$D$1</f>
        <v>0</v>
      </c>
      <c r="AA56" s="111">
        <f>'EJEC NO IMPRIMIR'!AA56/'EJEC REGULAR'!$D$1</f>
        <v>23295</v>
      </c>
      <c r="AB56" s="111">
        <f>'EJEC NO IMPRIMIR'!AB56/'EJEC REGULAR'!$D$1</f>
        <v>46386</v>
      </c>
      <c r="AC56" s="111">
        <f>'EJEC NO IMPRIMIR'!AC56/'EJEC REGULAR'!$D$1</f>
        <v>0</v>
      </c>
      <c r="AD56" s="111">
        <f>'EJEC NO IMPRIMIR'!AD56/'EJEC REGULAR'!$D$1</f>
        <v>4035075.2519999999</v>
      </c>
      <c r="AE56" s="111">
        <f>'EJEC NO IMPRIMIR'!AE56/'EJEC REGULAR'!$D$1</f>
        <v>4035075.2519999999</v>
      </c>
      <c r="AF56" s="66"/>
      <c r="AG56" s="65">
        <f t="shared" si="11"/>
        <v>3965394.2519999999</v>
      </c>
      <c r="AH56" s="66"/>
      <c r="AI56" s="66"/>
      <c r="AJ56" s="66">
        <f t="shared" si="8"/>
        <v>3965394.2519999999</v>
      </c>
      <c r="AK56" s="66"/>
      <c r="AL56" s="66"/>
      <c r="AN56" s="66">
        <f t="shared" si="9"/>
        <v>0</v>
      </c>
      <c r="AO56" s="66"/>
      <c r="AP56" s="66"/>
      <c r="AU56" s="84"/>
    </row>
    <row r="57" spans="1:47" ht="22.5" customHeight="1" x14ac:dyDescent="0.35">
      <c r="A57" s="63"/>
      <c r="B57" s="116" t="s">
        <v>83</v>
      </c>
      <c r="C57" s="99"/>
      <c r="D57" s="110" t="s">
        <v>84</v>
      </c>
      <c r="E57" s="99"/>
      <c r="F57" s="111">
        <f>'EJEC NO IMPRIMIR'!F57/'EJEC REGULAR'!$D$1</f>
        <v>0</v>
      </c>
      <c r="G57" s="111">
        <f>'EJEC NO IMPRIMIR'!G57/'EJEC REGULAR'!$D$1</f>
        <v>0</v>
      </c>
      <c r="H57" s="111">
        <f>'EJEC NO IMPRIMIR'!H57/'EJEC REGULAR'!$D$1</f>
        <v>0</v>
      </c>
      <c r="I57" s="111">
        <f>'EJEC NO IMPRIMIR'!I57/'EJEC REGULAR'!$D$1</f>
        <v>0</v>
      </c>
      <c r="J57" s="111">
        <f>'EJEC NO IMPRIMIR'!J57/'EJEC REGULAR'!$D$1</f>
        <v>0</v>
      </c>
      <c r="K57" s="111">
        <f>'EJEC NO IMPRIMIR'!K57/'EJEC REGULAR'!$D$1</f>
        <v>0</v>
      </c>
      <c r="L57" s="111">
        <f>'EJEC NO IMPRIMIR'!L57/'EJEC REGULAR'!$D$1</f>
        <v>0</v>
      </c>
      <c r="M57" s="111">
        <f>'EJEC NO IMPRIMIR'!M57/'EJEC REGULAR'!$D$1</f>
        <v>0</v>
      </c>
      <c r="N57" s="111">
        <f>'EJEC NO IMPRIMIR'!N57/'EJEC REGULAR'!$D$1</f>
        <v>0</v>
      </c>
      <c r="O57" s="111">
        <f>'EJEC NO IMPRIMIR'!O57/'EJEC REGULAR'!$D$1</f>
        <v>4022.2</v>
      </c>
      <c r="P57" s="111">
        <f>'EJEC NO IMPRIMIR'!P57/'EJEC REGULAR'!$D$1</f>
        <v>21453.876</v>
      </c>
      <c r="Q57" s="111">
        <f>'EJEC NO IMPRIMIR'!Q57/'EJEC REGULAR'!$D$1</f>
        <v>0</v>
      </c>
      <c r="R57" s="111">
        <f>'EJEC NO IMPRIMIR'!R57/'EJEC REGULAR'!$D$1</f>
        <v>0</v>
      </c>
      <c r="S57" s="111">
        <f>'EJEC NO IMPRIMIR'!S57/'EJEC REGULAR'!$D$1</f>
        <v>0</v>
      </c>
      <c r="T57" s="111">
        <f>'EJEC NO IMPRIMIR'!T57/'EJEC REGULAR'!$D$1</f>
        <v>0</v>
      </c>
      <c r="U57" s="111">
        <f>'EJEC NO IMPRIMIR'!U57/'EJEC REGULAR'!$D$1</f>
        <v>0</v>
      </c>
      <c r="V57" s="111">
        <f>'EJEC NO IMPRIMIR'!V57/'EJEC REGULAR'!$D$1</f>
        <v>0</v>
      </c>
      <c r="W57" s="111">
        <f>'EJEC NO IMPRIMIR'!W57/'EJEC REGULAR'!$D$1</f>
        <v>0</v>
      </c>
      <c r="X57" s="111">
        <f>'EJEC NO IMPRIMIR'!X57/'EJEC REGULAR'!$D$1</f>
        <v>0</v>
      </c>
      <c r="Y57" s="111">
        <f>'EJEC NO IMPRIMIR'!Y57/'EJEC REGULAR'!$D$1</f>
        <v>0</v>
      </c>
      <c r="Z57" s="111">
        <f>'EJEC NO IMPRIMIR'!Z57/'EJEC REGULAR'!$D$1</f>
        <v>0</v>
      </c>
      <c r="AA57" s="111">
        <f>'EJEC NO IMPRIMIR'!AA57/'EJEC REGULAR'!$D$1</f>
        <v>0</v>
      </c>
      <c r="AB57" s="111">
        <f>'EJEC NO IMPRIMIR'!AB57/'EJEC REGULAR'!$D$1</f>
        <v>0</v>
      </c>
      <c r="AC57" s="111">
        <f>'EJEC NO IMPRIMIR'!AC57/'EJEC REGULAR'!$D$1</f>
        <v>0</v>
      </c>
      <c r="AD57" s="111">
        <f>'EJEC NO IMPRIMIR'!AD57/'EJEC REGULAR'!$D$1</f>
        <v>25476.076000000001</v>
      </c>
      <c r="AE57" s="111">
        <f>'EJEC NO IMPRIMIR'!AE57/'EJEC REGULAR'!$D$1</f>
        <v>25476.076000000001</v>
      </c>
      <c r="AF57" s="66"/>
      <c r="AG57" s="65"/>
      <c r="AH57" s="66"/>
      <c r="AI57" s="66"/>
      <c r="AJ57" s="66">
        <f t="shared" si="8"/>
        <v>0</v>
      </c>
      <c r="AK57" s="66"/>
      <c r="AL57" s="66"/>
      <c r="AN57" s="66">
        <f t="shared" si="9"/>
        <v>0</v>
      </c>
      <c r="AO57" s="66"/>
      <c r="AP57" s="66"/>
      <c r="AU57" s="84"/>
    </row>
    <row r="58" spans="1:47" ht="22.5" customHeight="1" x14ac:dyDescent="0.35">
      <c r="A58" s="63"/>
      <c r="B58" s="112">
        <v>30</v>
      </c>
      <c r="C58" s="113"/>
      <c r="D58" s="114" t="s">
        <v>87</v>
      </c>
      <c r="E58" s="99"/>
      <c r="F58" s="115">
        <f>'EJEC NO IMPRIMIR'!F58/'EJEC REGULAR'!$D$1</f>
        <v>0</v>
      </c>
      <c r="G58" s="115">
        <f>'EJEC NO IMPRIMIR'!G58/'EJEC REGULAR'!$D$1</f>
        <v>0</v>
      </c>
      <c r="H58" s="115">
        <f>'EJEC NO IMPRIMIR'!H58/'EJEC REGULAR'!$D$1</f>
        <v>0</v>
      </c>
      <c r="I58" s="115">
        <f>'EJEC NO IMPRIMIR'!I58/'EJEC REGULAR'!$D$1</f>
        <v>0</v>
      </c>
      <c r="J58" s="115">
        <f>'EJEC NO IMPRIMIR'!J58/'EJEC REGULAR'!$D$1</f>
        <v>0</v>
      </c>
      <c r="K58" s="115">
        <f>'EJEC NO IMPRIMIR'!K58/'EJEC REGULAR'!$D$1</f>
        <v>0</v>
      </c>
      <c r="L58" s="115">
        <f>'EJEC NO IMPRIMIR'!L58/'EJEC REGULAR'!$D$1</f>
        <v>0</v>
      </c>
      <c r="M58" s="115">
        <f>'EJEC NO IMPRIMIR'!M58/'EJEC REGULAR'!$D$1</f>
        <v>0</v>
      </c>
      <c r="N58" s="115">
        <f>'EJEC NO IMPRIMIR'!N58/'EJEC REGULAR'!$D$1</f>
        <v>0</v>
      </c>
      <c r="O58" s="115">
        <f>'EJEC NO IMPRIMIR'!O58/'EJEC REGULAR'!$D$1</f>
        <v>0</v>
      </c>
      <c r="P58" s="115">
        <f>'EJEC NO IMPRIMIR'!P58/'EJEC REGULAR'!$D$1</f>
        <v>0</v>
      </c>
      <c r="Q58" s="115">
        <f>'EJEC NO IMPRIMIR'!Q58/'EJEC REGULAR'!$D$1</f>
        <v>0</v>
      </c>
      <c r="R58" s="115">
        <f>'EJEC NO IMPRIMIR'!R58/'EJEC REGULAR'!$D$1</f>
        <v>0</v>
      </c>
      <c r="S58" s="115">
        <f>'EJEC NO IMPRIMIR'!S58/'EJEC REGULAR'!$D$1</f>
        <v>0</v>
      </c>
      <c r="T58" s="115">
        <f>'EJEC NO IMPRIMIR'!T58/'EJEC REGULAR'!$D$1</f>
        <v>0</v>
      </c>
      <c r="U58" s="115">
        <f>'EJEC NO IMPRIMIR'!U58/'EJEC REGULAR'!$D$1</f>
        <v>0</v>
      </c>
      <c r="V58" s="115">
        <f>'EJEC NO IMPRIMIR'!V58/'EJEC REGULAR'!$D$1</f>
        <v>0</v>
      </c>
      <c r="W58" s="115">
        <f>'EJEC NO IMPRIMIR'!W58/'EJEC REGULAR'!$D$1</f>
        <v>0</v>
      </c>
      <c r="X58" s="115">
        <f>'EJEC NO IMPRIMIR'!X58/'EJEC REGULAR'!$D$1</f>
        <v>0</v>
      </c>
      <c r="Y58" s="115">
        <f>'EJEC NO IMPRIMIR'!Y58/'EJEC REGULAR'!$D$1</f>
        <v>0</v>
      </c>
      <c r="Z58" s="115">
        <f>'EJEC NO IMPRIMIR'!Z58/'EJEC REGULAR'!$D$1</f>
        <v>0</v>
      </c>
      <c r="AA58" s="115">
        <f>'EJEC NO IMPRIMIR'!AA58/'EJEC REGULAR'!$D$1</f>
        <v>0</v>
      </c>
      <c r="AB58" s="115">
        <f>'EJEC NO IMPRIMIR'!AB58/'EJEC REGULAR'!$D$1</f>
        <v>0</v>
      </c>
      <c r="AC58" s="115">
        <f>'EJEC NO IMPRIMIR'!AC58/'EJEC REGULAR'!$D$1</f>
        <v>0</v>
      </c>
      <c r="AD58" s="115">
        <f>'EJEC NO IMPRIMIR'!AD58/'EJEC REGULAR'!$D$1</f>
        <v>0</v>
      </c>
      <c r="AE58" s="115">
        <f>'EJEC NO IMPRIMIR'!AE58/'EJEC REGULAR'!$D$1</f>
        <v>0</v>
      </c>
      <c r="AF58" s="66"/>
      <c r="AG58" s="65">
        <f t="shared" si="11"/>
        <v>0</v>
      </c>
      <c r="AH58" s="66"/>
      <c r="AI58" s="66"/>
      <c r="AJ58" s="66">
        <f t="shared" si="8"/>
        <v>0</v>
      </c>
      <c r="AK58" s="66"/>
      <c r="AL58" s="66"/>
      <c r="AN58" s="66">
        <f t="shared" si="9"/>
        <v>0</v>
      </c>
      <c r="AO58" s="66">
        <f t="shared" si="21"/>
        <v>0</v>
      </c>
      <c r="AP58" s="66"/>
      <c r="AU58" s="84"/>
    </row>
    <row r="59" spans="1:47" ht="22.5" customHeight="1" x14ac:dyDescent="0.35">
      <c r="A59" s="63"/>
      <c r="B59" s="112" t="s">
        <v>65</v>
      </c>
      <c r="C59" s="113"/>
      <c r="D59" s="114" t="s">
        <v>15</v>
      </c>
      <c r="E59" s="99"/>
      <c r="F59" s="124">
        <f>'EJEC NO IMPRIMIR'!F59/'EJEC REGULAR'!$D$1</f>
        <v>0</v>
      </c>
      <c r="G59" s="124">
        <f>'EJEC NO IMPRIMIR'!G59/'EJEC REGULAR'!$D$1</f>
        <v>35933603.156000003</v>
      </c>
      <c r="H59" s="124">
        <f>'EJEC NO IMPRIMIR'!H59/'EJEC REGULAR'!$D$1</f>
        <v>173770607.59400001</v>
      </c>
      <c r="I59" s="124">
        <f>'EJEC NO IMPRIMIR'!I59/'EJEC REGULAR'!$D$1</f>
        <v>0</v>
      </c>
      <c r="J59" s="124">
        <f>'EJEC NO IMPRIMIR'!J59/'EJEC REGULAR'!$D$1</f>
        <v>1492337570.5829999</v>
      </c>
      <c r="K59" s="124">
        <f>'EJEC NO IMPRIMIR'!K59/'EJEC REGULAR'!$D$1</f>
        <v>0</v>
      </c>
      <c r="L59" s="124">
        <f>'EJEC NO IMPRIMIR'!L59/'EJEC REGULAR'!$D$1</f>
        <v>65273803.167000003</v>
      </c>
      <c r="M59" s="124">
        <f>'EJEC NO IMPRIMIR'!M59/'EJEC REGULAR'!$D$1</f>
        <v>102261624.52599999</v>
      </c>
      <c r="N59" s="124">
        <f>'EJEC NO IMPRIMIR'!N59/'EJEC REGULAR'!$D$1</f>
        <v>0</v>
      </c>
      <c r="O59" s="124">
        <f>'EJEC NO IMPRIMIR'!O59/'EJEC REGULAR'!$D$1</f>
        <v>100099971.98899999</v>
      </c>
      <c r="P59" s="124">
        <f>'EJEC NO IMPRIMIR'!P59/'EJEC REGULAR'!$D$1</f>
        <v>1302435.74</v>
      </c>
      <c r="Q59" s="124">
        <f>'EJEC NO IMPRIMIR'!Q59/'EJEC REGULAR'!$D$1</f>
        <v>0</v>
      </c>
      <c r="R59" s="124">
        <f>'EJEC NO IMPRIMIR'!R59/'EJEC REGULAR'!$D$1</f>
        <v>0</v>
      </c>
      <c r="S59" s="124">
        <f>'EJEC NO IMPRIMIR'!S59/'EJEC REGULAR'!$D$1</f>
        <v>281918.36499999999</v>
      </c>
      <c r="T59" s="124">
        <f>'EJEC NO IMPRIMIR'!T59/'EJEC REGULAR'!$D$1</f>
        <v>167611651.86000001</v>
      </c>
      <c r="U59" s="124">
        <f>'EJEC NO IMPRIMIR'!U59/'EJEC REGULAR'!$D$1</f>
        <v>0</v>
      </c>
      <c r="V59" s="124">
        <f>'EJEC NO IMPRIMIR'!V59/'EJEC REGULAR'!$D$1</f>
        <v>0</v>
      </c>
      <c r="W59" s="124">
        <f>'EJEC NO IMPRIMIR'!W59/'EJEC REGULAR'!$D$1</f>
        <v>343801440.83600003</v>
      </c>
      <c r="X59" s="124">
        <f>'EJEC NO IMPRIMIR'!X59/'EJEC REGULAR'!$D$1</f>
        <v>7084111.818</v>
      </c>
      <c r="Y59" s="124">
        <f>'EJEC NO IMPRIMIR'!Y59/'EJEC REGULAR'!$D$1</f>
        <v>0</v>
      </c>
      <c r="Z59" s="124">
        <f>'EJEC NO IMPRIMIR'!Z59/'EJEC REGULAR'!$D$1</f>
        <v>884660.78500000003</v>
      </c>
      <c r="AA59" s="124">
        <f>'EJEC NO IMPRIMIR'!AA59/'EJEC REGULAR'!$D$1</f>
        <v>0</v>
      </c>
      <c r="AB59" s="124">
        <f>'EJEC NO IMPRIMIR'!AB59/'EJEC REGULAR'!$D$1</f>
        <v>0</v>
      </c>
      <c r="AC59" s="124">
        <f>'EJEC NO IMPRIMIR'!AC59/'EJEC REGULAR'!$D$1</f>
        <v>0</v>
      </c>
      <c r="AD59" s="124">
        <f>'EJEC NO IMPRIMIR'!AD59/'EJEC REGULAR'!$D$1</f>
        <v>2490643400.4190001</v>
      </c>
      <c r="AE59" s="124">
        <f>'EJEC NO IMPRIMIR'!AE59/'EJEC REGULAR'!$D$1</f>
        <v>2490643400.4190001</v>
      </c>
      <c r="AF59" s="66"/>
      <c r="AG59" s="65">
        <f t="shared" si="11"/>
        <v>2490643400.4190001</v>
      </c>
      <c r="AH59" s="66"/>
      <c r="AI59" s="66" t="e">
        <f>+#REF!</f>
        <v>#REF!</v>
      </c>
      <c r="AJ59" s="66" t="e">
        <f t="shared" si="8"/>
        <v>#REF!</v>
      </c>
      <c r="AK59" s="66"/>
      <c r="AL59" s="66"/>
      <c r="AM59" s="66">
        <v>1013054537763</v>
      </c>
      <c r="AN59" s="66">
        <f t="shared" si="9"/>
        <v>1013054537.763</v>
      </c>
      <c r="AO59" s="66" t="e">
        <f t="shared" si="21"/>
        <v>#REF!</v>
      </c>
      <c r="AP59" s="66"/>
      <c r="AU59" s="84"/>
    </row>
    <row r="60" spans="1:47" ht="22.5" customHeight="1" x14ac:dyDescent="0.35">
      <c r="A60" s="63"/>
      <c r="B60" s="116" t="s">
        <v>20</v>
      </c>
      <c r="C60" s="99"/>
      <c r="D60" s="110" t="s">
        <v>42</v>
      </c>
      <c r="E60" s="99"/>
      <c r="F60" s="123">
        <f>'EJEC NO IMPRIMIR'!F60/'EJEC REGULAR'!$D$1</f>
        <v>0</v>
      </c>
      <c r="G60" s="123">
        <f>'EJEC NO IMPRIMIR'!G60/'EJEC REGULAR'!$D$1</f>
        <v>422891.71</v>
      </c>
      <c r="H60" s="123">
        <f>'EJEC NO IMPRIMIR'!H60/'EJEC REGULAR'!$D$1</f>
        <v>1077716.848</v>
      </c>
      <c r="I60" s="123">
        <f>'EJEC NO IMPRIMIR'!I60/'EJEC REGULAR'!$D$1</f>
        <v>0</v>
      </c>
      <c r="J60" s="123">
        <f>'EJEC NO IMPRIMIR'!J60/'EJEC REGULAR'!$D$1</f>
        <v>3248107.3739999998</v>
      </c>
      <c r="K60" s="123">
        <f>'EJEC NO IMPRIMIR'!K60/'EJEC REGULAR'!$D$1</f>
        <v>0</v>
      </c>
      <c r="L60" s="123">
        <f>'EJEC NO IMPRIMIR'!L60/'EJEC REGULAR'!$D$1</f>
        <v>0</v>
      </c>
      <c r="M60" s="123">
        <f>'EJEC NO IMPRIMIR'!M60/'EJEC REGULAR'!$D$1</f>
        <v>2044939.105</v>
      </c>
      <c r="N60" s="123">
        <f>'EJEC NO IMPRIMIR'!N60/'EJEC REGULAR'!$D$1</f>
        <v>0</v>
      </c>
      <c r="O60" s="123">
        <f>'EJEC NO IMPRIMIR'!O60/'EJEC REGULAR'!$D$1</f>
        <v>311795.40500000003</v>
      </c>
      <c r="P60" s="123">
        <f>'EJEC NO IMPRIMIR'!P60/'EJEC REGULAR'!$D$1</f>
        <v>0</v>
      </c>
      <c r="Q60" s="123">
        <f>'EJEC NO IMPRIMIR'!Q60/'EJEC REGULAR'!$D$1</f>
        <v>0</v>
      </c>
      <c r="R60" s="123">
        <f>'EJEC NO IMPRIMIR'!R60/'EJEC REGULAR'!$D$1</f>
        <v>0</v>
      </c>
      <c r="S60" s="123">
        <f>'EJEC NO IMPRIMIR'!S60/'EJEC REGULAR'!$D$1</f>
        <v>281918.36499999999</v>
      </c>
      <c r="T60" s="123">
        <f>'EJEC NO IMPRIMIR'!T60/'EJEC REGULAR'!$D$1</f>
        <v>542135.09199999995</v>
      </c>
      <c r="U60" s="123">
        <f>'EJEC NO IMPRIMIR'!U60/'EJEC REGULAR'!$D$1</f>
        <v>0</v>
      </c>
      <c r="V60" s="123">
        <f>'EJEC NO IMPRIMIR'!V60/'EJEC REGULAR'!$D$1</f>
        <v>0</v>
      </c>
      <c r="W60" s="123">
        <f>'EJEC NO IMPRIMIR'!W60/'EJEC REGULAR'!$D$1</f>
        <v>0</v>
      </c>
      <c r="X60" s="123">
        <f>'EJEC NO IMPRIMIR'!X60/'EJEC REGULAR'!$D$1</f>
        <v>749349.63899999997</v>
      </c>
      <c r="Y60" s="123">
        <f>'EJEC NO IMPRIMIR'!Y60/'EJEC REGULAR'!$D$1</f>
        <v>0</v>
      </c>
      <c r="Z60" s="123">
        <f>'EJEC NO IMPRIMIR'!Z60/'EJEC REGULAR'!$D$1</f>
        <v>884660.78500000003</v>
      </c>
      <c r="AA60" s="123">
        <f>'EJEC NO IMPRIMIR'!AA60/'EJEC REGULAR'!$D$1</f>
        <v>0</v>
      </c>
      <c r="AB60" s="123">
        <f>'EJEC NO IMPRIMIR'!AB60/'EJEC REGULAR'!$D$1</f>
        <v>0</v>
      </c>
      <c r="AC60" s="123">
        <f>'EJEC NO IMPRIMIR'!AC60/'EJEC REGULAR'!$D$1</f>
        <v>0</v>
      </c>
      <c r="AD60" s="123">
        <f>'EJEC NO IMPRIMIR'!AD60/'EJEC REGULAR'!$D$1</f>
        <v>9563514.3230000008</v>
      </c>
      <c r="AE60" s="123">
        <f>'EJEC NO IMPRIMIR'!AE60/'EJEC REGULAR'!$D$1</f>
        <v>9563514.3230000008</v>
      </c>
      <c r="AF60" s="66"/>
      <c r="AG60" s="65">
        <f t="shared" si="11"/>
        <v>9563514.3230000008</v>
      </c>
      <c r="AH60" s="66"/>
      <c r="AI60" s="66"/>
      <c r="AJ60" s="66">
        <f t="shared" si="8"/>
        <v>9563514.3230000008</v>
      </c>
      <c r="AK60" s="66"/>
      <c r="AL60" s="66"/>
      <c r="AN60" s="66">
        <f t="shared" si="9"/>
        <v>0</v>
      </c>
      <c r="AO60" s="66"/>
      <c r="AP60" s="66"/>
      <c r="AU60" s="84"/>
    </row>
    <row r="61" spans="1:47" ht="22.5" customHeight="1" x14ac:dyDescent="0.35">
      <c r="A61" s="63"/>
      <c r="B61" s="116" t="s">
        <v>39</v>
      </c>
      <c r="C61" s="99"/>
      <c r="D61" s="110" t="s">
        <v>43</v>
      </c>
      <c r="E61" s="99"/>
      <c r="F61" s="111">
        <f>'EJEC NO IMPRIMIR'!F61/'EJEC REGULAR'!$D$1</f>
        <v>0</v>
      </c>
      <c r="G61" s="111">
        <f>'EJEC NO IMPRIMIR'!G61/'EJEC REGULAR'!$D$1</f>
        <v>35510711.446000002</v>
      </c>
      <c r="H61" s="111">
        <f>'EJEC NO IMPRIMIR'!H61/'EJEC REGULAR'!$D$1</f>
        <v>172692890.74599999</v>
      </c>
      <c r="I61" s="111">
        <f>'EJEC NO IMPRIMIR'!I61/'EJEC REGULAR'!$D$1</f>
        <v>0</v>
      </c>
      <c r="J61" s="111">
        <f>'EJEC NO IMPRIMIR'!J61/'EJEC REGULAR'!$D$1</f>
        <v>1489089463.2090001</v>
      </c>
      <c r="K61" s="111">
        <f>'EJEC NO IMPRIMIR'!K61/'EJEC REGULAR'!$D$1</f>
        <v>0</v>
      </c>
      <c r="L61" s="111">
        <f>'EJEC NO IMPRIMIR'!L61/'EJEC REGULAR'!$D$1</f>
        <v>65273803.167000003</v>
      </c>
      <c r="M61" s="111">
        <f>'EJEC NO IMPRIMIR'!M61/'EJEC REGULAR'!$D$1</f>
        <v>100216685.421</v>
      </c>
      <c r="N61" s="111">
        <f>'EJEC NO IMPRIMIR'!N61/'EJEC REGULAR'!$D$1</f>
        <v>0</v>
      </c>
      <c r="O61" s="111">
        <f>'EJEC NO IMPRIMIR'!O61/'EJEC REGULAR'!$D$1</f>
        <v>99788176.584000006</v>
      </c>
      <c r="P61" s="111">
        <f>'EJEC NO IMPRIMIR'!P61/'EJEC REGULAR'!$D$1</f>
        <v>1302435.74</v>
      </c>
      <c r="Q61" s="111">
        <f>'EJEC NO IMPRIMIR'!Q61/'EJEC REGULAR'!$D$1</f>
        <v>0</v>
      </c>
      <c r="R61" s="111">
        <f>'EJEC NO IMPRIMIR'!R61/'EJEC REGULAR'!$D$1</f>
        <v>0</v>
      </c>
      <c r="S61" s="111">
        <f>'EJEC NO IMPRIMIR'!S61/'EJEC REGULAR'!$D$1</f>
        <v>0</v>
      </c>
      <c r="T61" s="111">
        <f>'EJEC NO IMPRIMIR'!T61/'EJEC REGULAR'!$D$1</f>
        <v>167069516.76800001</v>
      </c>
      <c r="U61" s="111">
        <f>'EJEC NO IMPRIMIR'!U61/'EJEC REGULAR'!$D$1</f>
        <v>0</v>
      </c>
      <c r="V61" s="111">
        <f>'EJEC NO IMPRIMIR'!V61/'EJEC REGULAR'!$D$1</f>
        <v>0</v>
      </c>
      <c r="W61" s="111">
        <f>'EJEC NO IMPRIMIR'!W61/'EJEC REGULAR'!$D$1</f>
        <v>343801440.83600003</v>
      </c>
      <c r="X61" s="111">
        <f>'EJEC NO IMPRIMIR'!X61/'EJEC REGULAR'!$D$1</f>
        <v>6334762.1789999995</v>
      </c>
      <c r="Y61" s="111">
        <f>'EJEC NO IMPRIMIR'!Y61/'EJEC REGULAR'!$D$1</f>
        <v>0</v>
      </c>
      <c r="Z61" s="111">
        <f>'EJEC NO IMPRIMIR'!Z61/'EJEC REGULAR'!$D$1</f>
        <v>0</v>
      </c>
      <c r="AA61" s="111">
        <f>'EJEC NO IMPRIMIR'!AA61/'EJEC REGULAR'!$D$1</f>
        <v>0</v>
      </c>
      <c r="AB61" s="111">
        <f>'EJEC NO IMPRIMIR'!AB61/'EJEC REGULAR'!$D$1</f>
        <v>0</v>
      </c>
      <c r="AC61" s="111">
        <f>'EJEC NO IMPRIMIR'!AC61/'EJEC REGULAR'!$D$1</f>
        <v>0</v>
      </c>
      <c r="AD61" s="111">
        <f>'EJEC NO IMPRIMIR'!AD61/'EJEC REGULAR'!$D$1</f>
        <v>2481079886.0960002</v>
      </c>
      <c r="AE61" s="111">
        <f>'EJEC NO IMPRIMIR'!AE61/'EJEC REGULAR'!$D$1</f>
        <v>2481079886.0960002</v>
      </c>
      <c r="AF61" s="66"/>
      <c r="AG61" s="65">
        <f t="shared" si="11"/>
        <v>2481079886.0960002</v>
      </c>
      <c r="AH61" s="66"/>
      <c r="AI61" s="66"/>
      <c r="AJ61" s="66">
        <f t="shared" si="8"/>
        <v>2481079886.0960002</v>
      </c>
      <c r="AK61" s="66"/>
      <c r="AL61" s="66"/>
      <c r="AN61" s="66">
        <f t="shared" si="9"/>
        <v>0</v>
      </c>
      <c r="AO61" s="66"/>
      <c r="AP61" s="66"/>
      <c r="AU61" s="84"/>
    </row>
    <row r="62" spans="1:47" ht="22.5" customHeight="1" x14ac:dyDescent="0.35">
      <c r="A62" s="63"/>
      <c r="B62" s="116" t="s">
        <v>31</v>
      </c>
      <c r="C62" s="99"/>
      <c r="D62" s="110" t="s">
        <v>88</v>
      </c>
      <c r="E62" s="99"/>
      <c r="F62" s="111">
        <f>'EJEC NO IMPRIMIR'!F62/'EJEC REGULAR'!$D$1</f>
        <v>0</v>
      </c>
      <c r="G62" s="111">
        <f>'EJEC NO IMPRIMIR'!G62/'EJEC REGULAR'!$D$1</f>
        <v>0</v>
      </c>
      <c r="H62" s="111">
        <f>'EJEC NO IMPRIMIR'!H62/'EJEC REGULAR'!$D$1</f>
        <v>0</v>
      </c>
      <c r="I62" s="111">
        <f>'EJEC NO IMPRIMIR'!I62/'EJEC REGULAR'!$D$1</f>
        <v>0</v>
      </c>
      <c r="J62" s="111">
        <f>'EJEC NO IMPRIMIR'!J62/'EJEC REGULAR'!$D$1</f>
        <v>0</v>
      </c>
      <c r="K62" s="111">
        <f>'EJEC NO IMPRIMIR'!K62/'EJEC REGULAR'!$D$1</f>
        <v>0</v>
      </c>
      <c r="L62" s="111">
        <f>'EJEC NO IMPRIMIR'!L62/'EJEC REGULAR'!$D$1</f>
        <v>0</v>
      </c>
      <c r="M62" s="111">
        <f>'EJEC NO IMPRIMIR'!M62/'EJEC REGULAR'!$D$1</f>
        <v>0</v>
      </c>
      <c r="N62" s="111">
        <f>'EJEC NO IMPRIMIR'!N62/'EJEC REGULAR'!$D$1</f>
        <v>0</v>
      </c>
      <c r="O62" s="111">
        <f>'EJEC NO IMPRIMIR'!O62/'EJEC REGULAR'!$D$1</f>
        <v>0</v>
      </c>
      <c r="P62" s="111">
        <f>'EJEC NO IMPRIMIR'!P62/'EJEC REGULAR'!$D$1</f>
        <v>0</v>
      </c>
      <c r="Q62" s="111">
        <f>'EJEC NO IMPRIMIR'!Q62/'EJEC REGULAR'!$D$1</f>
        <v>0</v>
      </c>
      <c r="R62" s="111">
        <f>'EJEC NO IMPRIMIR'!R62/'EJEC REGULAR'!$D$1</f>
        <v>0</v>
      </c>
      <c r="S62" s="111">
        <f>'EJEC NO IMPRIMIR'!S62/'EJEC REGULAR'!$D$1</f>
        <v>0</v>
      </c>
      <c r="T62" s="111">
        <f>'EJEC NO IMPRIMIR'!T62/'EJEC REGULAR'!$D$1</f>
        <v>0</v>
      </c>
      <c r="U62" s="111">
        <f>'EJEC NO IMPRIMIR'!U62/'EJEC REGULAR'!$D$1</f>
        <v>0</v>
      </c>
      <c r="V62" s="111">
        <f>'EJEC NO IMPRIMIR'!V62/'EJEC REGULAR'!$D$1</f>
        <v>0</v>
      </c>
      <c r="W62" s="111">
        <f>'EJEC NO IMPRIMIR'!W62/'EJEC REGULAR'!$D$1</f>
        <v>0</v>
      </c>
      <c r="X62" s="111">
        <f>'EJEC NO IMPRIMIR'!X62/'EJEC REGULAR'!$D$1</f>
        <v>0</v>
      </c>
      <c r="Y62" s="111">
        <f>'EJEC NO IMPRIMIR'!Y62/'EJEC REGULAR'!$D$1</f>
        <v>0</v>
      </c>
      <c r="Z62" s="111">
        <f>'EJEC NO IMPRIMIR'!Z62/'EJEC REGULAR'!$D$1</f>
        <v>0</v>
      </c>
      <c r="AA62" s="111">
        <f>'EJEC NO IMPRIMIR'!AA62/'EJEC REGULAR'!$D$1</f>
        <v>0</v>
      </c>
      <c r="AB62" s="111">
        <f>'EJEC NO IMPRIMIR'!AB62/'EJEC REGULAR'!$D$1</f>
        <v>0</v>
      </c>
      <c r="AC62" s="111">
        <f>'EJEC NO IMPRIMIR'!AC62/'EJEC REGULAR'!$D$1</f>
        <v>0</v>
      </c>
      <c r="AD62" s="111">
        <f>'EJEC NO IMPRIMIR'!AD62/'EJEC REGULAR'!$D$1</f>
        <v>0</v>
      </c>
      <c r="AE62" s="111">
        <f>'EJEC NO IMPRIMIR'!AE62/'EJEC REGULAR'!$D$1</f>
        <v>0</v>
      </c>
      <c r="AF62" s="66"/>
      <c r="AG62" s="65">
        <f t="shared" si="11"/>
        <v>0</v>
      </c>
      <c r="AH62" s="66"/>
      <c r="AI62" s="66"/>
      <c r="AJ62" s="66">
        <f t="shared" si="8"/>
        <v>0</v>
      </c>
      <c r="AK62" s="66"/>
      <c r="AL62" s="66"/>
      <c r="AN62" s="66">
        <f t="shared" si="9"/>
        <v>0</v>
      </c>
      <c r="AO62" s="66">
        <f t="shared" si="21"/>
        <v>0</v>
      </c>
      <c r="AP62" s="66"/>
      <c r="AU62" s="84"/>
    </row>
    <row r="63" spans="1:47" ht="22.5" customHeight="1" x14ac:dyDescent="0.35">
      <c r="A63" s="63"/>
      <c r="B63" s="109" t="s">
        <v>16</v>
      </c>
      <c r="C63" s="99"/>
      <c r="D63" s="110" t="s">
        <v>40</v>
      </c>
      <c r="E63" s="99"/>
      <c r="F63" s="111">
        <f>'EJEC NO IMPRIMIR'!F63/'EJEC REGULAR'!$D$1</f>
        <v>0</v>
      </c>
      <c r="G63" s="111">
        <f>'EJEC NO IMPRIMIR'!G63/'EJEC REGULAR'!$D$1</f>
        <v>0</v>
      </c>
      <c r="H63" s="111">
        <f>'EJEC NO IMPRIMIR'!H63/'EJEC REGULAR'!$D$1</f>
        <v>0</v>
      </c>
      <c r="I63" s="111">
        <f>'EJEC NO IMPRIMIR'!I63/'EJEC REGULAR'!$D$1</f>
        <v>0</v>
      </c>
      <c r="J63" s="111">
        <f>'EJEC NO IMPRIMIR'!J63/'EJEC REGULAR'!$D$1</f>
        <v>0</v>
      </c>
      <c r="K63" s="111">
        <f>'EJEC NO IMPRIMIR'!K63/'EJEC REGULAR'!$D$1</f>
        <v>0</v>
      </c>
      <c r="L63" s="111">
        <f>'EJEC NO IMPRIMIR'!L63/'EJEC REGULAR'!$D$1</f>
        <v>0</v>
      </c>
      <c r="M63" s="111">
        <f>'EJEC NO IMPRIMIR'!M63/'EJEC REGULAR'!$D$1</f>
        <v>0</v>
      </c>
      <c r="N63" s="111">
        <f>'EJEC NO IMPRIMIR'!N63/'EJEC REGULAR'!$D$1</f>
        <v>0</v>
      </c>
      <c r="O63" s="111">
        <f>'EJEC NO IMPRIMIR'!O63/'EJEC REGULAR'!$D$1</f>
        <v>0</v>
      </c>
      <c r="P63" s="111">
        <f>'EJEC NO IMPRIMIR'!P63/'EJEC REGULAR'!$D$1</f>
        <v>0</v>
      </c>
      <c r="Q63" s="111">
        <f>'EJEC NO IMPRIMIR'!Q63/'EJEC REGULAR'!$D$1</f>
        <v>0</v>
      </c>
      <c r="R63" s="111">
        <f>'EJEC NO IMPRIMIR'!R63/'EJEC REGULAR'!$D$1</f>
        <v>0</v>
      </c>
      <c r="S63" s="111">
        <f>'EJEC NO IMPRIMIR'!S63/'EJEC REGULAR'!$D$1</f>
        <v>0</v>
      </c>
      <c r="T63" s="111">
        <f>'EJEC NO IMPRIMIR'!T63/'EJEC REGULAR'!$D$1</f>
        <v>0</v>
      </c>
      <c r="U63" s="111">
        <f>'EJEC NO IMPRIMIR'!U63/'EJEC REGULAR'!$D$1</f>
        <v>0</v>
      </c>
      <c r="V63" s="111">
        <f>'EJEC NO IMPRIMIR'!V63/'EJEC REGULAR'!$D$1</f>
        <v>0</v>
      </c>
      <c r="W63" s="111">
        <f>'EJEC NO IMPRIMIR'!W63/'EJEC REGULAR'!$D$1</f>
        <v>0</v>
      </c>
      <c r="X63" s="111">
        <f>'EJEC NO IMPRIMIR'!X63/'EJEC REGULAR'!$D$1</f>
        <v>0</v>
      </c>
      <c r="Y63" s="111">
        <f>'EJEC NO IMPRIMIR'!Y63/'EJEC REGULAR'!$D$1</f>
        <v>0</v>
      </c>
      <c r="Z63" s="111">
        <f>'EJEC NO IMPRIMIR'!Z63/'EJEC REGULAR'!$D$1</f>
        <v>0</v>
      </c>
      <c r="AA63" s="111">
        <f>'EJEC NO IMPRIMIR'!AA63/'EJEC REGULAR'!$D$1</f>
        <v>0</v>
      </c>
      <c r="AB63" s="111">
        <f>'EJEC NO IMPRIMIR'!AB63/'EJEC REGULAR'!$D$1</f>
        <v>0</v>
      </c>
      <c r="AC63" s="111">
        <f>'EJEC NO IMPRIMIR'!AC63/'EJEC REGULAR'!$D$1</f>
        <v>0</v>
      </c>
      <c r="AD63" s="111">
        <f>'EJEC NO IMPRIMIR'!AD63/'EJEC REGULAR'!$D$1</f>
        <v>0</v>
      </c>
      <c r="AE63" s="111">
        <f>'EJEC NO IMPRIMIR'!AE63/'EJEC REGULAR'!$D$1</f>
        <v>0</v>
      </c>
      <c r="AF63" s="66"/>
      <c r="AG63" s="65">
        <f t="shared" si="11"/>
        <v>0</v>
      </c>
      <c r="AH63" s="66"/>
      <c r="AI63" s="66"/>
      <c r="AJ63" s="66">
        <f t="shared" si="8"/>
        <v>0</v>
      </c>
      <c r="AK63" s="66"/>
      <c r="AL63" s="66"/>
      <c r="AM63" s="66"/>
      <c r="AN63" s="66">
        <f t="shared" si="9"/>
        <v>0</v>
      </c>
      <c r="AO63" s="66">
        <f t="shared" si="21"/>
        <v>0</v>
      </c>
      <c r="AP63" s="66"/>
      <c r="AU63" s="84"/>
    </row>
    <row r="64" spans="1:47" ht="22.5" customHeight="1" x14ac:dyDescent="0.35">
      <c r="A64" s="63"/>
      <c r="B64" s="112" t="s">
        <v>17</v>
      </c>
      <c r="C64" s="113"/>
      <c r="D64" s="114" t="s">
        <v>18</v>
      </c>
      <c r="E64" s="113"/>
      <c r="F64" s="115">
        <f>'EJEC NO IMPRIMIR'!F64/'EJEC REGULAR'!$D$1</f>
        <v>0</v>
      </c>
      <c r="G64" s="115">
        <f>'EJEC NO IMPRIMIR'!G64/'EJEC REGULAR'!$D$1</f>
        <v>0</v>
      </c>
      <c r="H64" s="115">
        <f>'EJEC NO IMPRIMIR'!H64/'EJEC REGULAR'!$D$1</f>
        <v>0</v>
      </c>
      <c r="I64" s="115">
        <f>'EJEC NO IMPRIMIR'!I64/'EJEC REGULAR'!$D$1</f>
        <v>0</v>
      </c>
      <c r="J64" s="115">
        <f>'EJEC NO IMPRIMIR'!J64/'EJEC REGULAR'!$D$1</f>
        <v>0</v>
      </c>
      <c r="K64" s="115">
        <f>'EJEC NO IMPRIMIR'!K64/'EJEC REGULAR'!$D$1</f>
        <v>0</v>
      </c>
      <c r="L64" s="115">
        <f>'EJEC NO IMPRIMIR'!L64/'EJEC REGULAR'!$D$1</f>
        <v>0</v>
      </c>
      <c r="M64" s="115">
        <f>'EJEC NO IMPRIMIR'!M64/'EJEC REGULAR'!$D$1</f>
        <v>0</v>
      </c>
      <c r="N64" s="115">
        <f>'EJEC NO IMPRIMIR'!N64/'EJEC REGULAR'!$D$1</f>
        <v>0</v>
      </c>
      <c r="O64" s="115">
        <f>'EJEC NO IMPRIMIR'!O64/'EJEC REGULAR'!$D$1</f>
        <v>0</v>
      </c>
      <c r="P64" s="115">
        <f>'EJEC NO IMPRIMIR'!P64/'EJEC REGULAR'!$D$1</f>
        <v>0</v>
      </c>
      <c r="Q64" s="115">
        <f>'EJEC NO IMPRIMIR'!Q64/'EJEC REGULAR'!$D$1</f>
        <v>21501445.813999999</v>
      </c>
      <c r="R64" s="115">
        <f>'EJEC NO IMPRIMIR'!R64/'EJEC REGULAR'!$D$1</f>
        <v>0</v>
      </c>
      <c r="S64" s="115">
        <f>'EJEC NO IMPRIMIR'!S64/'EJEC REGULAR'!$D$1</f>
        <v>0</v>
      </c>
      <c r="T64" s="115">
        <f>'EJEC NO IMPRIMIR'!T64/'EJEC REGULAR'!$D$1</f>
        <v>0</v>
      </c>
      <c r="U64" s="115">
        <f>'EJEC NO IMPRIMIR'!U64/'EJEC REGULAR'!$D$1</f>
        <v>0</v>
      </c>
      <c r="V64" s="115">
        <f>'EJEC NO IMPRIMIR'!V64/'EJEC REGULAR'!$D$1</f>
        <v>267622502.32100001</v>
      </c>
      <c r="W64" s="115">
        <f>'EJEC NO IMPRIMIR'!W64/'EJEC REGULAR'!$D$1</f>
        <v>482881296.81599998</v>
      </c>
      <c r="X64" s="115">
        <f>'EJEC NO IMPRIMIR'!X64/'EJEC REGULAR'!$D$1</f>
        <v>0</v>
      </c>
      <c r="Y64" s="115">
        <f>'EJEC NO IMPRIMIR'!Y64/'EJEC REGULAR'!$D$1</f>
        <v>0</v>
      </c>
      <c r="Z64" s="115">
        <f>'EJEC NO IMPRIMIR'!Z64/'EJEC REGULAR'!$D$1</f>
        <v>0</v>
      </c>
      <c r="AA64" s="115">
        <f>'EJEC NO IMPRIMIR'!AA64/'EJEC REGULAR'!$D$1</f>
        <v>0</v>
      </c>
      <c r="AB64" s="115">
        <f>'EJEC NO IMPRIMIR'!AB64/'EJEC REGULAR'!$D$1</f>
        <v>0</v>
      </c>
      <c r="AC64" s="115">
        <f>'EJEC NO IMPRIMIR'!AC64/'EJEC REGULAR'!$D$1</f>
        <v>248249979.32100001</v>
      </c>
      <c r="AD64" s="115">
        <f>'EJEC NO IMPRIMIR'!AD64/'EJEC REGULAR'!$D$1</f>
        <v>523755265.63</v>
      </c>
      <c r="AE64" s="115">
        <f>'EJEC NO IMPRIMIR'!AE64/'EJEC REGULAR'!$D$1</f>
        <v>772005244.95099998</v>
      </c>
      <c r="AF64" s="66"/>
      <c r="AG64" s="65">
        <f t="shared" si="11"/>
        <v>772005244.95099998</v>
      </c>
      <c r="AH64" s="66"/>
      <c r="AI64" s="66"/>
      <c r="AJ64" s="66">
        <f t="shared" si="8"/>
        <v>772005244.95099998</v>
      </c>
      <c r="AK64" s="66"/>
      <c r="AL64" s="66"/>
      <c r="AM64" s="66">
        <v>223663773070</v>
      </c>
      <c r="AN64" s="66">
        <f t="shared" si="9"/>
        <v>223663773.06999999</v>
      </c>
      <c r="AO64" s="66">
        <f t="shared" si="21"/>
        <v>548341471.88100004</v>
      </c>
      <c r="AP64" s="66"/>
      <c r="AU64" s="84"/>
    </row>
    <row r="65" spans="1:47" ht="22.5" customHeight="1" x14ac:dyDescent="0.35">
      <c r="A65" s="63"/>
      <c r="B65" s="116" t="s">
        <v>20</v>
      </c>
      <c r="C65" s="99"/>
      <c r="D65" s="110" t="s">
        <v>92</v>
      </c>
      <c r="E65" s="99"/>
      <c r="F65" s="111">
        <f>'EJEC NO IMPRIMIR'!F65/'EJEC REGULAR'!$D$1</f>
        <v>0</v>
      </c>
      <c r="G65" s="111">
        <f>'EJEC NO IMPRIMIR'!G65/'EJEC REGULAR'!$D$1</f>
        <v>0</v>
      </c>
      <c r="H65" s="111">
        <f>'EJEC NO IMPRIMIR'!H65/'EJEC REGULAR'!$D$1</f>
        <v>0</v>
      </c>
      <c r="I65" s="111">
        <f>'EJEC NO IMPRIMIR'!I65/'EJEC REGULAR'!$D$1</f>
        <v>0</v>
      </c>
      <c r="J65" s="111">
        <f>'EJEC NO IMPRIMIR'!J65/'EJEC REGULAR'!$D$1</f>
        <v>0</v>
      </c>
      <c r="K65" s="111">
        <f>'EJEC NO IMPRIMIR'!K65/'EJEC REGULAR'!$D$1</f>
        <v>0</v>
      </c>
      <c r="L65" s="111">
        <f>'EJEC NO IMPRIMIR'!L65/'EJEC REGULAR'!$D$1</f>
        <v>0</v>
      </c>
      <c r="M65" s="111">
        <f>'EJEC NO IMPRIMIR'!M65/'EJEC REGULAR'!$D$1</f>
        <v>0</v>
      </c>
      <c r="N65" s="111">
        <f>'EJEC NO IMPRIMIR'!N65/'EJEC REGULAR'!$D$1</f>
        <v>0</v>
      </c>
      <c r="O65" s="111">
        <f>'EJEC NO IMPRIMIR'!O65/'EJEC REGULAR'!$D$1</f>
        <v>0</v>
      </c>
      <c r="P65" s="111">
        <f>'EJEC NO IMPRIMIR'!P65/'EJEC REGULAR'!$D$1</f>
        <v>0</v>
      </c>
      <c r="Q65" s="111">
        <f>'EJEC NO IMPRIMIR'!Q65/'EJEC REGULAR'!$D$1</f>
        <v>0</v>
      </c>
      <c r="R65" s="111">
        <f>'EJEC NO IMPRIMIR'!R65/'EJEC REGULAR'!$D$1</f>
        <v>0</v>
      </c>
      <c r="S65" s="111">
        <f>'EJEC NO IMPRIMIR'!S65/'EJEC REGULAR'!$D$1</f>
        <v>0</v>
      </c>
      <c r="T65" s="111">
        <f>'EJEC NO IMPRIMIR'!T65/'EJEC REGULAR'!$D$1</f>
        <v>0</v>
      </c>
      <c r="U65" s="111">
        <f>'EJEC NO IMPRIMIR'!U65/'EJEC REGULAR'!$D$1</f>
        <v>0</v>
      </c>
      <c r="V65" s="111">
        <f>'EJEC NO IMPRIMIR'!V65/'EJEC REGULAR'!$D$1</f>
        <v>0</v>
      </c>
      <c r="W65" s="111">
        <f>'EJEC NO IMPRIMIR'!W65/'EJEC REGULAR'!$D$1</f>
        <v>482881296.81599998</v>
      </c>
      <c r="X65" s="111">
        <f>'EJEC NO IMPRIMIR'!X65/'EJEC REGULAR'!$D$1</f>
        <v>0</v>
      </c>
      <c r="Y65" s="111">
        <f>'EJEC NO IMPRIMIR'!Y65/'EJEC REGULAR'!$D$1</f>
        <v>0</v>
      </c>
      <c r="Z65" s="111">
        <f>'EJEC NO IMPRIMIR'!Z65/'EJEC REGULAR'!$D$1</f>
        <v>0</v>
      </c>
      <c r="AA65" s="111">
        <f>'EJEC NO IMPRIMIR'!AA65/'EJEC REGULAR'!$D$1</f>
        <v>0</v>
      </c>
      <c r="AB65" s="111">
        <f>'EJEC NO IMPRIMIR'!AB65/'EJEC REGULAR'!$D$1</f>
        <v>0</v>
      </c>
      <c r="AC65" s="111">
        <f>'EJEC NO IMPRIMIR'!AC65/'EJEC REGULAR'!$D$1</f>
        <v>0</v>
      </c>
      <c r="AD65" s="111">
        <f>'EJEC NO IMPRIMIR'!AD65/'EJEC REGULAR'!$D$1</f>
        <v>482881296.81599998</v>
      </c>
      <c r="AE65" s="111">
        <f>'EJEC NO IMPRIMIR'!AE65/'EJEC REGULAR'!$D$1</f>
        <v>482881296.81599998</v>
      </c>
      <c r="AF65" s="66"/>
      <c r="AG65" s="65"/>
      <c r="AH65" s="66"/>
      <c r="AI65" s="66"/>
      <c r="AJ65" s="66"/>
      <c r="AK65" s="66"/>
      <c r="AL65" s="66"/>
      <c r="AM65" s="66"/>
      <c r="AN65" s="66"/>
      <c r="AO65" s="66"/>
      <c r="AP65" s="66"/>
      <c r="AU65" s="84"/>
    </row>
    <row r="66" spans="1:47" ht="22.5" customHeight="1" x14ac:dyDescent="0.35">
      <c r="A66" s="63"/>
      <c r="B66" s="116" t="s">
        <v>39</v>
      </c>
      <c r="C66" s="99"/>
      <c r="D66" s="110" t="s">
        <v>93</v>
      </c>
      <c r="E66" s="99"/>
      <c r="F66" s="111">
        <f>'EJEC NO IMPRIMIR'!F66/'EJEC REGULAR'!$D$1</f>
        <v>0</v>
      </c>
      <c r="G66" s="111">
        <f>'EJEC NO IMPRIMIR'!G66/'EJEC REGULAR'!$D$1</f>
        <v>0</v>
      </c>
      <c r="H66" s="111">
        <f>'EJEC NO IMPRIMIR'!H66/'EJEC REGULAR'!$D$1</f>
        <v>0</v>
      </c>
      <c r="I66" s="111">
        <f>'EJEC NO IMPRIMIR'!I66/'EJEC REGULAR'!$D$1</f>
        <v>0</v>
      </c>
      <c r="J66" s="111">
        <f>'EJEC NO IMPRIMIR'!J66/'EJEC REGULAR'!$D$1</f>
        <v>0</v>
      </c>
      <c r="K66" s="111">
        <f>'EJEC NO IMPRIMIR'!K66/'EJEC REGULAR'!$D$1</f>
        <v>0</v>
      </c>
      <c r="L66" s="111">
        <f>'EJEC NO IMPRIMIR'!L66/'EJEC REGULAR'!$D$1</f>
        <v>0</v>
      </c>
      <c r="M66" s="111">
        <f>'EJEC NO IMPRIMIR'!M66/'EJEC REGULAR'!$D$1</f>
        <v>0</v>
      </c>
      <c r="N66" s="111">
        <f>'EJEC NO IMPRIMIR'!N66/'EJEC REGULAR'!$D$1</f>
        <v>0</v>
      </c>
      <c r="O66" s="111">
        <f>'EJEC NO IMPRIMIR'!O66/'EJEC REGULAR'!$D$1</f>
        <v>0</v>
      </c>
      <c r="P66" s="111">
        <f>'EJEC NO IMPRIMIR'!P66/'EJEC REGULAR'!$D$1</f>
        <v>0</v>
      </c>
      <c r="Q66" s="111">
        <f>'EJEC NO IMPRIMIR'!Q66/'EJEC REGULAR'!$D$1</f>
        <v>0</v>
      </c>
      <c r="R66" s="111">
        <f>'EJEC NO IMPRIMIR'!R66/'EJEC REGULAR'!$D$1</f>
        <v>0</v>
      </c>
      <c r="S66" s="111">
        <f>'EJEC NO IMPRIMIR'!S66/'EJEC REGULAR'!$D$1</f>
        <v>0</v>
      </c>
      <c r="T66" s="111">
        <f>'EJEC NO IMPRIMIR'!T66/'EJEC REGULAR'!$D$1</f>
        <v>0</v>
      </c>
      <c r="U66" s="111">
        <f>'EJEC NO IMPRIMIR'!U66/'EJEC REGULAR'!$D$1</f>
        <v>0</v>
      </c>
      <c r="V66" s="111">
        <f>'EJEC NO IMPRIMIR'!V66/'EJEC REGULAR'!$D$1</f>
        <v>248249979.32100001</v>
      </c>
      <c r="W66" s="111">
        <f>'EJEC NO IMPRIMIR'!W66/'EJEC REGULAR'!$D$1</f>
        <v>0</v>
      </c>
      <c r="X66" s="111">
        <f>'EJEC NO IMPRIMIR'!X66/'EJEC REGULAR'!$D$1</f>
        <v>0</v>
      </c>
      <c r="Y66" s="111">
        <f>'EJEC NO IMPRIMIR'!Y66/'EJEC REGULAR'!$D$1</f>
        <v>0</v>
      </c>
      <c r="Z66" s="111">
        <f>'EJEC NO IMPRIMIR'!Z66/'EJEC REGULAR'!$D$1</f>
        <v>0</v>
      </c>
      <c r="AA66" s="111">
        <f>'EJEC NO IMPRIMIR'!AA66/'EJEC REGULAR'!$D$1</f>
        <v>0</v>
      </c>
      <c r="AB66" s="111">
        <f>'EJEC NO IMPRIMIR'!AB66/'EJEC REGULAR'!$D$1</f>
        <v>0</v>
      </c>
      <c r="AC66" s="111">
        <f>'EJEC NO IMPRIMIR'!AC66/'EJEC REGULAR'!$D$1</f>
        <v>248249979.32100001</v>
      </c>
      <c r="AD66" s="111">
        <f>'EJEC NO IMPRIMIR'!AD66/'EJEC REGULAR'!$D$1</f>
        <v>0</v>
      </c>
      <c r="AE66" s="111">
        <f>'EJEC NO IMPRIMIR'!AE66/'EJEC REGULAR'!$D$1</f>
        <v>248249979.32100001</v>
      </c>
      <c r="AF66" s="66"/>
      <c r="AG66" s="65"/>
      <c r="AH66" s="66"/>
      <c r="AI66" s="66"/>
      <c r="AJ66" s="66"/>
      <c r="AK66" s="66"/>
      <c r="AL66" s="66"/>
      <c r="AM66" s="66"/>
      <c r="AN66" s="66"/>
      <c r="AO66" s="66"/>
      <c r="AP66" s="66"/>
      <c r="AU66" s="84"/>
    </row>
    <row r="67" spans="1:47" ht="22.5" customHeight="1" x14ac:dyDescent="0.35">
      <c r="A67" s="63"/>
      <c r="B67" s="116" t="s">
        <v>31</v>
      </c>
      <c r="C67" s="99"/>
      <c r="D67" s="110" t="s">
        <v>95</v>
      </c>
      <c r="E67" s="99"/>
      <c r="F67" s="111">
        <f>'EJEC NO IMPRIMIR'!F67/'EJEC REGULAR'!$D$1</f>
        <v>0</v>
      </c>
      <c r="G67" s="111">
        <f>'EJEC NO IMPRIMIR'!G67/'EJEC REGULAR'!$D$1</f>
        <v>0</v>
      </c>
      <c r="H67" s="111">
        <f>'EJEC NO IMPRIMIR'!H67/'EJEC REGULAR'!$D$1</f>
        <v>0</v>
      </c>
      <c r="I67" s="111">
        <f>'EJEC NO IMPRIMIR'!I67/'EJEC REGULAR'!$D$1</f>
        <v>0</v>
      </c>
      <c r="J67" s="111">
        <f>'EJEC NO IMPRIMIR'!J67/'EJEC REGULAR'!$D$1</f>
        <v>0</v>
      </c>
      <c r="K67" s="111">
        <f>'EJEC NO IMPRIMIR'!K67/'EJEC REGULAR'!$D$1</f>
        <v>0</v>
      </c>
      <c r="L67" s="111">
        <f>'EJEC NO IMPRIMIR'!L67/'EJEC REGULAR'!$D$1</f>
        <v>0</v>
      </c>
      <c r="M67" s="111">
        <f>'EJEC NO IMPRIMIR'!M67/'EJEC REGULAR'!$D$1</f>
        <v>0</v>
      </c>
      <c r="N67" s="111">
        <f>'EJEC NO IMPRIMIR'!N67/'EJEC REGULAR'!$D$1</f>
        <v>0</v>
      </c>
      <c r="O67" s="111">
        <f>'EJEC NO IMPRIMIR'!O67/'EJEC REGULAR'!$D$1</f>
        <v>0</v>
      </c>
      <c r="P67" s="111">
        <f>'EJEC NO IMPRIMIR'!P67/'EJEC REGULAR'!$D$1</f>
        <v>0</v>
      </c>
      <c r="Q67" s="111">
        <f>'EJEC NO IMPRIMIR'!Q67/'EJEC REGULAR'!$D$1</f>
        <v>21501445.813999999</v>
      </c>
      <c r="R67" s="111">
        <f>'EJEC NO IMPRIMIR'!R67/'EJEC REGULAR'!$D$1</f>
        <v>0</v>
      </c>
      <c r="S67" s="111">
        <f>'EJEC NO IMPRIMIR'!S67/'EJEC REGULAR'!$D$1</f>
        <v>0</v>
      </c>
      <c r="T67" s="111">
        <f>'EJEC NO IMPRIMIR'!T67/'EJEC REGULAR'!$D$1</f>
        <v>0</v>
      </c>
      <c r="U67" s="111">
        <f>'EJEC NO IMPRIMIR'!U67/'EJEC REGULAR'!$D$1</f>
        <v>0</v>
      </c>
      <c r="V67" s="111">
        <f>'EJEC NO IMPRIMIR'!V67/'EJEC REGULAR'!$D$1</f>
        <v>19372523</v>
      </c>
      <c r="W67" s="111">
        <f>'EJEC NO IMPRIMIR'!W67/'EJEC REGULAR'!$D$1</f>
        <v>0</v>
      </c>
      <c r="X67" s="111">
        <f>'EJEC NO IMPRIMIR'!X67/'EJEC REGULAR'!$D$1</f>
        <v>0</v>
      </c>
      <c r="Y67" s="111">
        <f>'EJEC NO IMPRIMIR'!Y67/'EJEC REGULAR'!$D$1</f>
        <v>0</v>
      </c>
      <c r="Z67" s="111">
        <f>'EJEC NO IMPRIMIR'!Z67/'EJEC REGULAR'!$D$1</f>
        <v>0</v>
      </c>
      <c r="AA67" s="111">
        <f>'EJEC NO IMPRIMIR'!AA67/'EJEC REGULAR'!$D$1</f>
        <v>0</v>
      </c>
      <c r="AB67" s="111">
        <f>'EJEC NO IMPRIMIR'!AB67/'EJEC REGULAR'!$D$1</f>
        <v>0</v>
      </c>
      <c r="AC67" s="111">
        <f>'EJEC NO IMPRIMIR'!AC67/'EJEC REGULAR'!$D$1</f>
        <v>0</v>
      </c>
      <c r="AD67" s="111">
        <f>'EJEC NO IMPRIMIR'!AD67/'EJEC REGULAR'!$D$1</f>
        <v>40873968.814000003</v>
      </c>
      <c r="AE67" s="111">
        <f>'EJEC NO IMPRIMIR'!AE67/'EJEC REGULAR'!$D$1</f>
        <v>40873968.814000003</v>
      </c>
      <c r="AF67" s="66"/>
      <c r="AG67" s="65"/>
      <c r="AH67" s="66"/>
      <c r="AI67" s="66"/>
      <c r="AJ67" s="66"/>
      <c r="AK67" s="66"/>
      <c r="AL67" s="66"/>
      <c r="AM67" s="66"/>
      <c r="AN67" s="66"/>
      <c r="AO67" s="66"/>
      <c r="AP67" s="66"/>
      <c r="AU67" s="84"/>
    </row>
    <row r="68" spans="1:47" ht="22.5" customHeight="1" x14ac:dyDescent="0.35">
      <c r="A68" s="63"/>
      <c r="B68" s="109" t="s">
        <v>66</v>
      </c>
      <c r="C68" s="99"/>
      <c r="D68" s="110" t="s">
        <v>41</v>
      </c>
      <c r="E68" s="99"/>
      <c r="F68" s="111">
        <f>'EJEC NO IMPRIMIR'!F68/'EJEC REGULAR'!$D$1</f>
        <v>1010611.6850000001</v>
      </c>
      <c r="G68" s="111">
        <f>'EJEC NO IMPRIMIR'!G68/'EJEC REGULAR'!$D$1</f>
        <v>3838088.5449999999</v>
      </c>
      <c r="H68" s="111">
        <f>'EJEC NO IMPRIMIR'!H68/'EJEC REGULAR'!$D$1</f>
        <v>26634520.986000001</v>
      </c>
      <c r="I68" s="111">
        <f>'EJEC NO IMPRIMIR'!I68/'EJEC REGULAR'!$D$1</f>
        <v>828007.96100000001</v>
      </c>
      <c r="J68" s="111">
        <f>'EJEC NO IMPRIMIR'!J68/'EJEC REGULAR'!$D$1</f>
        <v>129179835.91</v>
      </c>
      <c r="K68" s="111">
        <f>'EJEC NO IMPRIMIR'!K68/'EJEC REGULAR'!$D$1</f>
        <v>859642.96900000004</v>
      </c>
      <c r="L68" s="111">
        <f>'EJEC NO IMPRIMIR'!L68/'EJEC REGULAR'!$D$1</f>
        <v>11547707.282</v>
      </c>
      <c r="M68" s="111">
        <f>'EJEC NO IMPRIMIR'!M68/'EJEC REGULAR'!$D$1</f>
        <v>14243351.483999999</v>
      </c>
      <c r="N68" s="111">
        <f>'EJEC NO IMPRIMIR'!N68/'EJEC REGULAR'!$D$1</f>
        <v>0</v>
      </c>
      <c r="O68" s="111">
        <f>'EJEC NO IMPRIMIR'!O68/'EJEC REGULAR'!$D$1</f>
        <v>6789826.9929999998</v>
      </c>
      <c r="P68" s="111">
        <f>'EJEC NO IMPRIMIR'!P68/'EJEC REGULAR'!$D$1</f>
        <v>69580.512000000002</v>
      </c>
      <c r="Q68" s="111">
        <f>'EJEC NO IMPRIMIR'!Q68/'EJEC REGULAR'!$D$1</f>
        <v>50956.516000000003</v>
      </c>
      <c r="R68" s="111">
        <f>'EJEC NO IMPRIMIR'!R68/'EJEC REGULAR'!$D$1</f>
        <v>61037.110999999997</v>
      </c>
      <c r="S68" s="111">
        <f>'EJEC NO IMPRIMIR'!S68/'EJEC REGULAR'!$D$1</f>
        <v>529216.21699999995</v>
      </c>
      <c r="T68" s="111">
        <f>'EJEC NO IMPRIMIR'!T68/'EJEC REGULAR'!$D$1</f>
        <v>34694795.090999998</v>
      </c>
      <c r="U68" s="111">
        <f>'EJEC NO IMPRIMIR'!U68/'EJEC REGULAR'!$D$1</f>
        <v>40159.082000000002</v>
      </c>
      <c r="V68" s="111">
        <f>'EJEC NO IMPRIMIR'!V68/'EJEC REGULAR'!$D$1</f>
        <v>1440</v>
      </c>
      <c r="W68" s="111">
        <f>'EJEC NO IMPRIMIR'!W68/'EJEC REGULAR'!$D$1</f>
        <v>38009497.261</v>
      </c>
      <c r="X68" s="111">
        <f>'EJEC NO IMPRIMIR'!X68/'EJEC REGULAR'!$D$1</f>
        <v>4311528.8</v>
      </c>
      <c r="Y68" s="111">
        <f>'EJEC NO IMPRIMIR'!Y68/'EJEC REGULAR'!$D$1</f>
        <v>116919.537</v>
      </c>
      <c r="Z68" s="111">
        <f>'EJEC NO IMPRIMIR'!Z68/'EJEC REGULAR'!$D$1</f>
        <v>0</v>
      </c>
      <c r="AA68" s="111">
        <f>'EJEC NO IMPRIMIR'!AA68/'EJEC REGULAR'!$D$1</f>
        <v>352676</v>
      </c>
      <c r="AB68" s="111">
        <f>'EJEC NO IMPRIMIR'!AB68/'EJEC REGULAR'!$D$1</f>
        <v>584812</v>
      </c>
      <c r="AC68" s="111">
        <f>'EJEC NO IMPRIMIR'!AC68/'EJEC REGULAR'!$D$1</f>
        <v>0</v>
      </c>
      <c r="AD68" s="111">
        <f>'EJEC NO IMPRIMIR'!AD68/'EJEC REGULAR'!$D$1</f>
        <v>273754211.94199997</v>
      </c>
      <c r="AE68" s="111">
        <f>'EJEC NO IMPRIMIR'!AE68/'EJEC REGULAR'!$D$1</f>
        <v>273754211.94199997</v>
      </c>
      <c r="AF68" s="66"/>
      <c r="AG68" s="65">
        <f t="shared" si="11"/>
        <v>272816723.94199997</v>
      </c>
      <c r="AH68" s="66"/>
      <c r="AI68" s="66" t="e">
        <f>+#REF!</f>
        <v>#REF!</v>
      </c>
      <c r="AJ68" s="66" t="e">
        <f t="shared" si="8"/>
        <v>#REF!</v>
      </c>
      <c r="AK68" s="66"/>
      <c r="AL68" s="66"/>
      <c r="AM68" s="66">
        <v>166165525133</v>
      </c>
      <c r="AN68" s="66">
        <f t="shared" si="9"/>
        <v>166165525.13299999</v>
      </c>
      <c r="AO68" s="66" t="e">
        <f t="shared" si="21"/>
        <v>#REF!</v>
      </c>
      <c r="AP68" s="66"/>
      <c r="AU68" s="84"/>
    </row>
    <row r="69" spans="1:47" ht="22.5" customHeight="1" x14ac:dyDescent="0.35">
      <c r="A69" s="63"/>
      <c r="B69" s="112" t="s">
        <v>67</v>
      </c>
      <c r="C69" s="113"/>
      <c r="D69" s="114" t="s">
        <v>19</v>
      </c>
      <c r="E69" s="99"/>
      <c r="F69" s="115">
        <f>'EJEC NO IMPRIMIR'!F69/'EJEC REGULAR'!$D$1</f>
        <v>0</v>
      </c>
      <c r="G69" s="115">
        <f>'EJEC NO IMPRIMIR'!G69/'EJEC REGULAR'!$D$1</f>
        <v>0</v>
      </c>
      <c r="H69" s="115">
        <f>'EJEC NO IMPRIMIR'!H69/'EJEC REGULAR'!$D$1</f>
        <v>0</v>
      </c>
      <c r="I69" s="115">
        <f>'EJEC NO IMPRIMIR'!I69/'EJEC REGULAR'!$D$1</f>
        <v>0</v>
      </c>
      <c r="J69" s="115">
        <f>'EJEC NO IMPRIMIR'!J69/'EJEC REGULAR'!$D$1</f>
        <v>0</v>
      </c>
      <c r="K69" s="115">
        <f>'EJEC NO IMPRIMIR'!K69/'EJEC REGULAR'!$D$1</f>
        <v>0</v>
      </c>
      <c r="L69" s="115">
        <f>'EJEC NO IMPRIMIR'!L69/'EJEC REGULAR'!$D$1</f>
        <v>0</v>
      </c>
      <c r="M69" s="115">
        <f>'EJEC NO IMPRIMIR'!M69/'EJEC REGULAR'!$D$1</f>
        <v>0</v>
      </c>
      <c r="N69" s="115">
        <f>'EJEC NO IMPRIMIR'!N69/'EJEC REGULAR'!$D$1</f>
        <v>0</v>
      </c>
      <c r="O69" s="115">
        <f>'EJEC NO IMPRIMIR'!O69/'EJEC REGULAR'!$D$1</f>
        <v>0</v>
      </c>
      <c r="P69" s="115">
        <f>'EJEC NO IMPRIMIR'!P69/'EJEC REGULAR'!$D$1</f>
        <v>0</v>
      </c>
      <c r="Q69" s="115">
        <f>'EJEC NO IMPRIMIR'!Q69/'EJEC REGULAR'!$D$1</f>
        <v>0</v>
      </c>
      <c r="R69" s="115">
        <f>'EJEC NO IMPRIMIR'!R69/'EJEC REGULAR'!$D$1</f>
        <v>0</v>
      </c>
      <c r="S69" s="115">
        <f>'EJEC NO IMPRIMIR'!S69/'EJEC REGULAR'!$D$1</f>
        <v>0</v>
      </c>
      <c r="T69" s="115">
        <f>'EJEC NO IMPRIMIR'!T69/'EJEC REGULAR'!$D$1</f>
        <v>0</v>
      </c>
      <c r="U69" s="115">
        <f>'EJEC NO IMPRIMIR'!U69/'EJEC REGULAR'!$D$1</f>
        <v>0</v>
      </c>
      <c r="V69" s="115">
        <f>'EJEC NO IMPRIMIR'!V69/'EJEC REGULAR'!$D$1</f>
        <v>0</v>
      </c>
      <c r="W69" s="115">
        <f>'EJEC NO IMPRIMIR'!W69/'EJEC REGULAR'!$D$1</f>
        <v>0</v>
      </c>
      <c r="X69" s="115">
        <f>'EJEC NO IMPRIMIR'!X69/'EJEC REGULAR'!$D$1</f>
        <v>0</v>
      </c>
      <c r="Y69" s="115">
        <f>'EJEC NO IMPRIMIR'!Y69/'EJEC REGULAR'!$D$1</f>
        <v>0</v>
      </c>
      <c r="Z69" s="115">
        <f>'EJEC NO IMPRIMIR'!Z69/'EJEC REGULAR'!$D$1</f>
        <v>0</v>
      </c>
      <c r="AA69" s="115">
        <f>'EJEC NO IMPRIMIR'!AA69/'EJEC REGULAR'!$D$1</f>
        <v>0</v>
      </c>
      <c r="AB69" s="115">
        <f>'EJEC NO IMPRIMIR'!AB69/'EJEC REGULAR'!$D$1</f>
        <v>0</v>
      </c>
      <c r="AC69" s="115">
        <f>'EJEC NO IMPRIMIR'!AC69/'EJEC REGULAR'!$D$1</f>
        <v>0</v>
      </c>
      <c r="AD69" s="115">
        <f>'EJEC NO IMPRIMIR'!AD69/'EJEC REGULAR'!$D$1</f>
        <v>0</v>
      </c>
      <c r="AE69" s="115">
        <f>'EJEC NO IMPRIMIR'!AE69/'EJEC REGULAR'!$D$1</f>
        <v>0</v>
      </c>
      <c r="AF69" s="66"/>
      <c r="AG69" s="65">
        <f t="shared" si="11"/>
        <v>0</v>
      </c>
      <c r="AH69" s="66"/>
      <c r="AI69" s="66"/>
      <c r="AJ69" s="66">
        <f t="shared" si="8"/>
        <v>0</v>
      </c>
      <c r="AK69" s="66"/>
      <c r="AL69" s="66"/>
      <c r="AM69" s="66"/>
      <c r="AN69" s="66"/>
      <c r="AO69" s="66"/>
      <c r="AP69" s="66"/>
      <c r="AU69" s="84"/>
    </row>
    <row r="70" spans="1:47" ht="18" customHeight="1" x14ac:dyDescent="0.25"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</row>
    <row r="71" spans="1:47" ht="18" customHeight="1" x14ac:dyDescent="0.25"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</row>
    <row r="72" spans="1:47" ht="18" customHeight="1" x14ac:dyDescent="0.25">
      <c r="D72" s="66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</row>
    <row r="73" spans="1:47" ht="18" customHeight="1" x14ac:dyDescent="0.25">
      <c r="D73" s="66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</row>
    <row r="74" spans="1:47" ht="18" customHeight="1" x14ac:dyDescent="0.25">
      <c r="D74" s="66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</row>
    <row r="75" spans="1:47" ht="18" customHeight="1" x14ac:dyDescent="0.25">
      <c r="D75" s="66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</row>
    <row r="76" spans="1:47" ht="18" customHeight="1" x14ac:dyDescent="0.25"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</row>
    <row r="77" spans="1:47" ht="18" customHeight="1" x14ac:dyDescent="0.25"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</row>
    <row r="78" spans="1:47" ht="18" customHeight="1" x14ac:dyDescent="0.25"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</row>
    <row r="79" spans="1:47" ht="18" customHeight="1" x14ac:dyDescent="0.25"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</row>
    <row r="80" spans="1:47" ht="18" customHeight="1" x14ac:dyDescent="0.25"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</row>
    <row r="81" spans="6:42" ht="18" customHeight="1" x14ac:dyDescent="0.25"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</row>
    <row r="82" spans="6:42" ht="18" customHeight="1" x14ac:dyDescent="0.25"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</row>
    <row r="83" spans="6:42" ht="18" customHeight="1" x14ac:dyDescent="0.25"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</row>
    <row r="84" spans="6:42" ht="18" customHeight="1" x14ac:dyDescent="0.25"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</row>
    <row r="85" spans="6:42" ht="18" customHeight="1" x14ac:dyDescent="0.25"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</row>
    <row r="86" spans="6:42" ht="18" customHeight="1" x14ac:dyDescent="0.25"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</row>
    <row r="87" spans="6:42" ht="18" customHeight="1" x14ac:dyDescent="0.25"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</row>
    <row r="88" spans="6:42" ht="18" customHeight="1" x14ac:dyDescent="0.25"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</row>
    <row r="89" spans="6:42" ht="18" customHeight="1" x14ac:dyDescent="0.25"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</row>
    <row r="90" spans="6:42" ht="18" customHeight="1" x14ac:dyDescent="0.25"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</row>
    <row r="91" spans="6:42" ht="18" customHeight="1" x14ac:dyDescent="0.25"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</row>
    <row r="92" spans="6:42" ht="18" customHeight="1" x14ac:dyDescent="0.25"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</row>
    <row r="93" spans="6:42" ht="18" customHeight="1" x14ac:dyDescent="0.25"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</row>
    <row r="94" spans="6:42" ht="18" customHeight="1" x14ac:dyDescent="0.25"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</row>
    <row r="95" spans="6:42" ht="18" customHeight="1" x14ac:dyDescent="0.25"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</row>
    <row r="96" spans="6:42" ht="18" customHeight="1" x14ac:dyDescent="0.25"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</row>
    <row r="97" spans="32:42" ht="18" customHeight="1" x14ac:dyDescent="0.25"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</row>
    <row r="98" spans="32:42" ht="18" customHeight="1" x14ac:dyDescent="0.25"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</row>
    <row r="99" spans="32:42" ht="18" customHeight="1" x14ac:dyDescent="0.25"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</row>
    <row r="100" spans="32:42" ht="18" customHeight="1" x14ac:dyDescent="0.25"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</row>
    <row r="101" spans="32:42" ht="18" customHeight="1" x14ac:dyDescent="0.25"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</row>
    <row r="102" spans="32:42" ht="18" customHeight="1" x14ac:dyDescent="0.25"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</row>
    <row r="103" spans="32:42" ht="18" customHeight="1" x14ac:dyDescent="0.25"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</row>
    <row r="104" spans="32:42" ht="18" customHeight="1" x14ac:dyDescent="0.25"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</row>
    <row r="105" spans="32:42" ht="18" customHeight="1" x14ac:dyDescent="0.25"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</row>
    <row r="106" spans="32:42" ht="18" customHeight="1" x14ac:dyDescent="0.25"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</row>
    <row r="107" spans="32:42" ht="18" customHeight="1" x14ac:dyDescent="0.25"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</row>
    <row r="108" spans="32:42" ht="18" customHeight="1" x14ac:dyDescent="0.25"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</row>
    <row r="109" spans="32:42" ht="18" customHeight="1" x14ac:dyDescent="0.25"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</row>
    <row r="110" spans="32:42" ht="18" customHeight="1" x14ac:dyDescent="0.25"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</row>
    <row r="111" spans="32:42" ht="18" customHeight="1" x14ac:dyDescent="0.25"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</row>
    <row r="112" spans="32:42" ht="18" customHeight="1" x14ac:dyDescent="0.25"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</row>
    <row r="113" spans="32:42" ht="18" customHeight="1" x14ac:dyDescent="0.25"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</row>
    <row r="114" spans="32:42" ht="18" customHeight="1" x14ac:dyDescent="0.25"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</row>
    <row r="115" spans="32:42" ht="18" customHeight="1" x14ac:dyDescent="0.25"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</row>
    <row r="116" spans="32:42" ht="18" customHeight="1" x14ac:dyDescent="0.25"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</row>
    <row r="117" spans="32:42" ht="18" customHeight="1" x14ac:dyDescent="0.25">
      <c r="AF117" s="66"/>
      <c r="AG117" s="66"/>
      <c r="AH117" s="66"/>
      <c r="AI117" s="66"/>
      <c r="AJ117" s="66"/>
      <c r="AK117" s="66"/>
      <c r="AL117" s="66"/>
      <c r="AM117" s="66"/>
      <c r="AN117" s="66"/>
      <c r="AO117" s="66"/>
      <c r="AP117" s="66"/>
    </row>
    <row r="118" spans="32:42" ht="18" customHeight="1" x14ac:dyDescent="0.25"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</row>
    <row r="119" spans="32:42" ht="18" customHeight="1" x14ac:dyDescent="0.25">
      <c r="AF119" s="66"/>
      <c r="AG119" s="66"/>
      <c r="AH119" s="66"/>
      <c r="AI119" s="66"/>
      <c r="AJ119" s="66"/>
      <c r="AK119" s="66"/>
      <c r="AL119" s="66"/>
      <c r="AM119" s="66"/>
      <c r="AN119" s="66"/>
      <c r="AO119" s="66"/>
      <c r="AP119" s="66"/>
    </row>
    <row r="120" spans="32:42" ht="18" customHeight="1" x14ac:dyDescent="0.25">
      <c r="AF120" s="66"/>
      <c r="AG120" s="66"/>
      <c r="AH120" s="66"/>
      <c r="AI120" s="66"/>
      <c r="AJ120" s="66"/>
      <c r="AK120" s="66"/>
      <c r="AL120" s="66"/>
      <c r="AM120" s="66"/>
      <c r="AN120" s="66"/>
      <c r="AO120" s="66"/>
      <c r="AP120" s="66"/>
    </row>
    <row r="121" spans="32:42" ht="18" customHeight="1" x14ac:dyDescent="0.25">
      <c r="AF121" s="66"/>
      <c r="AG121" s="66"/>
      <c r="AH121" s="66"/>
      <c r="AI121" s="66"/>
      <c r="AJ121" s="66"/>
      <c r="AK121" s="66"/>
      <c r="AL121" s="66"/>
      <c r="AM121" s="66"/>
      <c r="AN121" s="66"/>
      <c r="AO121" s="66"/>
      <c r="AP121" s="66"/>
    </row>
    <row r="122" spans="32:42" ht="18" customHeight="1" x14ac:dyDescent="0.25"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</row>
    <row r="123" spans="32:42" ht="18" customHeight="1" x14ac:dyDescent="0.25">
      <c r="AF123" s="66"/>
      <c r="AG123" s="66"/>
      <c r="AH123" s="66"/>
      <c r="AI123" s="66"/>
      <c r="AJ123" s="66"/>
      <c r="AK123" s="66"/>
      <c r="AL123" s="66"/>
      <c r="AM123" s="66"/>
      <c r="AN123" s="66"/>
      <c r="AO123" s="66"/>
      <c r="AP123" s="66"/>
    </row>
    <row r="124" spans="32:42" ht="18" customHeight="1" x14ac:dyDescent="0.25">
      <c r="AF124" s="66"/>
      <c r="AG124" s="66"/>
      <c r="AH124" s="66"/>
      <c r="AI124" s="66"/>
      <c r="AJ124" s="66"/>
      <c r="AK124" s="66"/>
      <c r="AL124" s="66"/>
      <c r="AM124" s="66"/>
      <c r="AN124" s="66"/>
      <c r="AO124" s="66"/>
      <c r="AP124" s="66"/>
    </row>
    <row r="125" spans="32:42" ht="18" customHeight="1" x14ac:dyDescent="0.25"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</row>
    <row r="126" spans="32:42" ht="18" customHeight="1" x14ac:dyDescent="0.25">
      <c r="AF126" s="66"/>
      <c r="AG126" s="66"/>
      <c r="AH126" s="66"/>
      <c r="AI126" s="66"/>
      <c r="AJ126" s="66"/>
      <c r="AK126" s="66"/>
      <c r="AL126" s="66"/>
      <c r="AM126" s="66"/>
      <c r="AN126" s="66"/>
      <c r="AO126" s="66"/>
      <c r="AP126" s="66"/>
    </row>
  </sheetData>
  <mergeCells count="2">
    <mergeCell ref="J2:M2"/>
    <mergeCell ref="J3:M3"/>
  </mergeCells>
  <phoneticPr fontId="39" type="noConversion"/>
  <printOptions horizontalCentered="1"/>
  <pageMargins left="0.23622047244094491" right="3.937007874015748E-2" top="0.74803149606299213" bottom="0.74803149606299213" header="0.31496062992125984" footer="0.31496062992125984"/>
  <pageSetup scale="24" orientation="landscape" r:id="rId1"/>
  <colBreaks count="1" manualBreakCount="1">
    <brk id="3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131"/>
  <sheetViews>
    <sheetView zoomScale="50" zoomScaleNormal="50" workbookViewId="0">
      <pane xSplit="5" ySplit="9" topLeftCell="P36" activePane="bottomRight" state="frozen"/>
      <selection pane="topRight" activeCell="F1" sqref="F1"/>
      <selection pane="bottomLeft" activeCell="A10" sqref="A10"/>
      <selection pane="bottomRight" activeCell="AB75" sqref="AB75"/>
    </sheetView>
  </sheetViews>
  <sheetFormatPr baseColWidth="10" defaultColWidth="9.625" defaultRowHeight="18" customHeight="1" x14ac:dyDescent="0.25"/>
  <cols>
    <col min="1" max="1" width="2.25" style="1" customWidth="1"/>
    <col min="2" max="2" width="7.25" style="1" customWidth="1"/>
    <col min="3" max="3" width="0.875" style="1" customWidth="1"/>
    <col min="4" max="4" width="12.125" style="1" customWidth="1"/>
    <col min="5" max="5" width="0.875" style="1" customWidth="1"/>
    <col min="6" max="7" width="19.875" style="1" bestFit="1" customWidth="1"/>
    <col min="8" max="9" width="22.375" style="1" bestFit="1" customWidth="1"/>
    <col min="10" max="12" width="26" style="1" customWidth="1"/>
    <col min="13" max="14" width="20.75" style="1" bestFit="1" customWidth="1"/>
    <col min="15" max="16" width="21.375" style="1" bestFit="1" customWidth="1"/>
    <col min="17" max="17" width="19.375" style="1" bestFit="1" customWidth="1"/>
    <col min="18" max="18" width="18.875" style="1" bestFit="1" customWidth="1"/>
    <col min="19" max="19" width="22.625" style="1" bestFit="1" customWidth="1"/>
    <col min="20" max="20" width="21.125" style="1" customWidth="1"/>
    <col min="21" max="21" width="21.875" style="1" bestFit="1" customWidth="1"/>
    <col min="22" max="22" width="21.625" style="1" bestFit="1" customWidth="1"/>
    <col min="23" max="23" width="23" style="1" bestFit="1" customWidth="1"/>
    <col min="24" max="26" width="20.5" style="1" bestFit="1" customWidth="1"/>
    <col min="27" max="27" width="21" style="1" bestFit="1" customWidth="1"/>
    <col min="28" max="28" width="22.25" style="1" customWidth="1"/>
    <col min="29" max="29" width="28.875" style="1" bestFit="1" customWidth="1"/>
    <col min="30" max="30" width="31.125" style="1" bestFit="1" customWidth="1"/>
    <col min="31" max="31" width="27.125" style="1" customWidth="1"/>
    <col min="32" max="32" width="2.5" style="1" customWidth="1"/>
    <col min="33" max="33" width="24.625" style="1" bestFit="1" customWidth="1"/>
    <col min="34" max="34" width="1" style="1" customWidth="1"/>
    <col min="35" max="35" width="20.625" style="1" customWidth="1"/>
    <col min="36" max="36" width="12.375" style="1" bestFit="1" customWidth="1"/>
    <col min="37" max="37" width="16.75" style="1" customWidth="1"/>
    <col min="38" max="41" width="9.625" style="1" customWidth="1"/>
    <col min="42" max="42" width="10.875" style="1" bestFit="1" customWidth="1"/>
    <col min="43" max="16384" width="9.625" style="1"/>
  </cols>
  <sheetData>
    <row r="1" spans="1:44" ht="18" customHeight="1" x14ac:dyDescent="0.25">
      <c r="F1" s="13"/>
      <c r="V1" s="13"/>
      <c r="W1" s="13"/>
      <c r="X1" s="13"/>
      <c r="Y1" s="13"/>
      <c r="Z1" s="13"/>
    </row>
    <row r="2" spans="1:44" ht="18" customHeight="1" x14ac:dyDescent="0.25">
      <c r="B2" s="24"/>
      <c r="J2" s="1" t="s">
        <v>144</v>
      </c>
      <c r="U2" s="13"/>
    </row>
    <row r="3" spans="1:44" ht="18" customHeight="1" x14ac:dyDescent="0.3">
      <c r="B3" s="24"/>
      <c r="F3" s="6"/>
      <c r="G3" s="6"/>
      <c r="H3" s="6"/>
      <c r="I3" s="6"/>
      <c r="J3" s="90" t="s">
        <v>89</v>
      </c>
      <c r="K3" s="90" t="s">
        <v>89</v>
      </c>
      <c r="L3" s="90" t="s">
        <v>89</v>
      </c>
      <c r="M3" s="90"/>
      <c r="N3" s="90"/>
      <c r="O3" s="90"/>
      <c r="P3" s="90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91"/>
      <c r="AE3" s="6"/>
    </row>
    <row r="4" spans="1:44" ht="18" customHeight="1" x14ac:dyDescent="0.3">
      <c r="B4" s="25"/>
      <c r="AA4" s="13"/>
      <c r="AB4" s="13"/>
      <c r="AC4" s="13"/>
      <c r="AD4" s="91"/>
      <c r="AE4" s="13"/>
    </row>
    <row r="5" spans="1:44" ht="18" customHeight="1" x14ac:dyDescent="0.25">
      <c r="B5" s="25"/>
      <c r="AA5" s="13"/>
      <c r="AB5" s="13"/>
      <c r="AC5" s="13"/>
      <c r="AD5" s="87"/>
      <c r="AE5" s="13"/>
    </row>
    <row r="6" spans="1:44" ht="18" customHeight="1" x14ac:dyDescent="0.25">
      <c r="B6" s="19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4"/>
      <c r="AB6" s="44"/>
      <c r="AC6" s="44"/>
      <c r="AD6" s="44"/>
      <c r="AE6" s="86"/>
    </row>
    <row r="7" spans="1:44" ht="18" customHeight="1" x14ac:dyDescent="0.25">
      <c r="B7" s="11"/>
      <c r="F7" s="75" t="s">
        <v>105</v>
      </c>
      <c r="G7" s="75" t="s">
        <v>109</v>
      </c>
      <c r="H7" s="75" t="s">
        <v>110</v>
      </c>
      <c r="I7" s="75" t="s">
        <v>131</v>
      </c>
      <c r="J7" s="75" t="s">
        <v>111</v>
      </c>
      <c r="K7" s="75" t="s">
        <v>130</v>
      </c>
      <c r="L7" s="75" t="s">
        <v>129</v>
      </c>
      <c r="M7" s="75" t="s">
        <v>112</v>
      </c>
      <c r="N7" s="75" t="s">
        <v>137</v>
      </c>
      <c r="O7" s="75" t="s">
        <v>113</v>
      </c>
      <c r="P7" s="75" t="s">
        <v>128</v>
      </c>
      <c r="Q7" s="75" t="s">
        <v>106</v>
      </c>
      <c r="R7" s="75" t="s">
        <v>107</v>
      </c>
      <c r="S7" s="75" t="s">
        <v>114</v>
      </c>
      <c r="T7" s="75" t="s">
        <v>115</v>
      </c>
      <c r="U7" s="75" t="s">
        <v>108</v>
      </c>
      <c r="V7" s="75" t="s">
        <v>116</v>
      </c>
      <c r="W7" s="75" t="s">
        <v>117</v>
      </c>
      <c r="X7" s="75" t="s">
        <v>118</v>
      </c>
      <c r="Y7" s="75" t="s">
        <v>133</v>
      </c>
      <c r="Z7" s="75" t="s">
        <v>138</v>
      </c>
      <c r="AA7" s="45" t="s">
        <v>53</v>
      </c>
      <c r="AB7" s="45" t="s">
        <v>49</v>
      </c>
      <c r="AC7" s="12" t="s">
        <v>104</v>
      </c>
      <c r="AD7" s="12" t="s">
        <v>50</v>
      </c>
      <c r="AE7" s="12" t="s">
        <v>50</v>
      </c>
      <c r="AG7" s="1" t="s">
        <v>57</v>
      </c>
    </row>
    <row r="8" spans="1:44" ht="18" customHeight="1" x14ac:dyDescent="0.35">
      <c r="B8" s="14"/>
      <c r="F8" s="69" t="s">
        <v>78</v>
      </c>
      <c r="G8" s="69" t="s">
        <v>71</v>
      </c>
      <c r="H8" s="69" t="s">
        <v>72</v>
      </c>
      <c r="I8" s="69" t="s">
        <v>124</v>
      </c>
      <c r="J8" s="69" t="s">
        <v>73</v>
      </c>
      <c r="K8" s="69" t="s">
        <v>125</v>
      </c>
      <c r="L8" s="69" t="s">
        <v>126</v>
      </c>
      <c r="M8" s="69" t="s">
        <v>74</v>
      </c>
      <c r="N8" s="69" t="s">
        <v>135</v>
      </c>
      <c r="O8" s="69" t="s">
        <v>75</v>
      </c>
      <c r="P8" s="69" t="s">
        <v>127</v>
      </c>
      <c r="Q8" s="69" t="s">
        <v>68</v>
      </c>
      <c r="R8" s="69" t="s">
        <v>69</v>
      </c>
      <c r="S8" s="69" t="s">
        <v>76</v>
      </c>
      <c r="T8" s="69" t="s">
        <v>77</v>
      </c>
      <c r="U8" s="69" t="s">
        <v>70</v>
      </c>
      <c r="V8" s="69" t="s">
        <v>91</v>
      </c>
      <c r="W8" s="69" t="s">
        <v>86</v>
      </c>
      <c r="X8" s="69" t="s">
        <v>79</v>
      </c>
      <c r="Y8" s="69" t="s">
        <v>132</v>
      </c>
      <c r="Z8" s="69" t="s">
        <v>136</v>
      </c>
      <c r="AA8" s="46" t="s">
        <v>80</v>
      </c>
      <c r="AB8" s="46" t="s">
        <v>81</v>
      </c>
      <c r="AC8" s="15" t="s">
        <v>54</v>
      </c>
      <c r="AD8" s="15" t="s">
        <v>54</v>
      </c>
      <c r="AE8" s="15" t="s">
        <v>54</v>
      </c>
      <c r="AG8" s="1" t="s">
        <v>58</v>
      </c>
    </row>
    <row r="9" spans="1:44" s="38" customFormat="1" ht="24.95" customHeight="1" x14ac:dyDescent="0.15">
      <c r="A9" s="30"/>
      <c r="B9" s="31" t="s">
        <v>0</v>
      </c>
      <c r="C9" s="32"/>
      <c r="D9" s="33" t="s">
        <v>1</v>
      </c>
      <c r="E9" s="34"/>
      <c r="F9" s="47">
        <f>SUM(F11,F12,F13,F14,F19,F20,F21,F22,F35,F36,F10)</f>
        <v>28127364707</v>
      </c>
      <c r="G9" s="47">
        <f t="shared" ref="G9:X9" si="0">SUM(G11,G12,G13,G14,G19,G20,G21,G22,G35,G36,G10)</f>
        <v>69665534460</v>
      </c>
      <c r="H9" s="47">
        <f t="shared" si="0"/>
        <v>224778029992</v>
      </c>
      <c r="I9" s="47">
        <f t="shared" ref="I9" si="1">SUM(I11,I12,I13,I14,I19,I20,I21,I22,I35,I36,I10)</f>
        <v>9828752815</v>
      </c>
      <c r="J9" s="47">
        <f t="shared" si="0"/>
        <v>1711501106767</v>
      </c>
      <c r="K9" s="47">
        <f t="shared" ref="K9:L9" si="2">SUM(K11,K12,K13,K14,K19,K20,K21,K22,K35,K36,K10)</f>
        <v>15835528887</v>
      </c>
      <c r="L9" s="47">
        <f t="shared" si="2"/>
        <v>181082476690</v>
      </c>
      <c r="M9" s="47">
        <f t="shared" si="0"/>
        <v>125451659690</v>
      </c>
      <c r="N9" s="47">
        <f t="shared" ref="N9" si="3">SUM(N11,N12,N13,N14,N19,N20,N21,N22,N35,N36,N10)</f>
        <v>3524717418</v>
      </c>
      <c r="O9" s="47">
        <f t="shared" si="0"/>
        <v>120645377536</v>
      </c>
      <c r="P9" s="47">
        <f t="shared" ref="P9" si="4">SUM(P11,P12,P13,P14,P19,P20,P21,P22,P35,P36,P10)</f>
        <v>3322294607</v>
      </c>
      <c r="Q9" s="47">
        <f>SUM(Q11,Q12,Q13,Q14,Q19,Q20,Q21,Q22,Q35,Q36,Q10)</f>
        <v>31303349694</v>
      </c>
      <c r="R9" s="47">
        <f>SUM(R11,R12,R13,R14,R19,R20,R21,R22,R35,R36,R10)</f>
        <v>4288194951</v>
      </c>
      <c r="S9" s="47">
        <f t="shared" si="0"/>
        <v>7723420662</v>
      </c>
      <c r="T9" s="47">
        <f>SUM(T11,T12,T13,T14,T19,T20,T21,T22,T35,T36,T10)</f>
        <v>241336010772</v>
      </c>
      <c r="U9" s="47">
        <f t="shared" si="0"/>
        <v>11275599229</v>
      </c>
      <c r="V9" s="47">
        <f t="shared" si="0"/>
        <v>122174901321</v>
      </c>
      <c r="W9" s="47">
        <f t="shared" si="0"/>
        <v>909423870417</v>
      </c>
      <c r="X9" s="47">
        <f t="shared" si="0"/>
        <v>34443013074</v>
      </c>
      <c r="Y9" s="47">
        <f t="shared" ref="Y9:Z9" si="5">SUM(Y11,Y12,Y13,Y14,Y19,Y20,Y21,Y22,Y35,Y36,Y10)</f>
        <v>977225433</v>
      </c>
      <c r="Z9" s="47">
        <f t="shared" si="5"/>
        <v>2671636285</v>
      </c>
      <c r="AA9" s="35">
        <f t="shared" ref="AA9" si="6">SUM(AA11,AA12,AA13,AA14,AA19,AA20,AA21,AA22,AA35,AA36,AA10)</f>
        <v>2799357000</v>
      </c>
      <c r="AB9" s="35">
        <f>SUM(AB11,AB12,AB13,AB14,AB19,AB20,AB21,AB22,AB35,AB36,AB10)</f>
        <v>13298986000</v>
      </c>
      <c r="AC9" s="7">
        <f t="shared" ref="AC9" si="7">+SUM(AC10:AC14,AC19:AC22)+AC35+AC36</f>
        <v>248249979321</v>
      </c>
      <c r="AD9" s="7">
        <f>+SUM(AD10:AD14,AD19:AD22)+AD35+AD36</f>
        <v>3627228429086</v>
      </c>
      <c r="AE9" s="35">
        <f>SUM(AE11,AE12,AE13,AE14,AE19,AE20,AE21,AE22,AE35,AE36,AE10)</f>
        <v>3875478408407</v>
      </c>
      <c r="AF9" s="36"/>
      <c r="AG9" s="42">
        <f>SUM(AG11,AG10,AG12,AG13,AG14,AG19,AG20,AG21,AG22,AG36,AG35)</f>
        <v>3859380065407</v>
      </c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</row>
    <row r="10" spans="1:44" ht="22.5" customHeight="1" x14ac:dyDescent="0.3">
      <c r="A10" s="3"/>
      <c r="B10" s="16" t="s">
        <v>37</v>
      </c>
      <c r="D10" s="17" t="s">
        <v>14</v>
      </c>
      <c r="F10" s="8">
        <v>353672628</v>
      </c>
      <c r="G10" s="8">
        <v>112734396</v>
      </c>
      <c r="H10" s="8">
        <v>286789870</v>
      </c>
      <c r="I10" s="8"/>
      <c r="J10" s="8">
        <v>1061291656</v>
      </c>
      <c r="K10" s="8">
        <v>71070720</v>
      </c>
      <c r="L10" s="8">
        <v>241151485</v>
      </c>
      <c r="M10" s="8">
        <v>156168643</v>
      </c>
      <c r="N10" s="8">
        <v>0</v>
      </c>
      <c r="O10" s="8">
        <v>36555464</v>
      </c>
      <c r="P10" s="8">
        <v>1258970</v>
      </c>
      <c r="Q10" s="8">
        <v>136152260</v>
      </c>
      <c r="R10" s="8">
        <v>24491489</v>
      </c>
      <c r="S10" s="8">
        <v>86860556</v>
      </c>
      <c r="T10" s="8">
        <v>125016647</v>
      </c>
      <c r="U10" s="8">
        <v>229700298</v>
      </c>
      <c r="V10" s="8"/>
      <c r="W10" s="8">
        <v>71034986</v>
      </c>
      <c r="X10" s="8">
        <v>267290640</v>
      </c>
      <c r="Y10" s="8"/>
      <c r="Z10" s="8">
        <v>20683258</v>
      </c>
      <c r="AA10" s="8"/>
      <c r="AB10" s="8"/>
      <c r="AC10" s="8">
        <f>+V10</f>
        <v>0</v>
      </c>
      <c r="AD10" s="8">
        <f>+AE10-AC10</f>
        <v>3281923966</v>
      </c>
      <c r="AE10" s="8">
        <f t="shared" ref="AE10:AE43" si="8">SUM(F10:AB10)</f>
        <v>3281923966</v>
      </c>
      <c r="AF10" s="2"/>
      <c r="AG10" s="5">
        <f>+AE10-AB10-AA10</f>
        <v>3281923966</v>
      </c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1:44" ht="22.5" customHeight="1" x14ac:dyDescent="0.3">
      <c r="A11" s="3"/>
      <c r="B11" s="16" t="s">
        <v>21</v>
      </c>
      <c r="D11" s="17" t="s">
        <v>22</v>
      </c>
      <c r="F11" s="8">
        <v>19093705</v>
      </c>
      <c r="G11" s="8">
        <v>25458747</v>
      </c>
      <c r="H11" s="8">
        <v>13765168</v>
      </c>
      <c r="I11" s="8"/>
      <c r="J11" s="8">
        <v>130429513</v>
      </c>
      <c r="K11" s="8"/>
      <c r="L11" s="8">
        <v>3169628</v>
      </c>
      <c r="M11" s="8">
        <v>10186257</v>
      </c>
      <c r="N11" s="8"/>
      <c r="O11" s="8">
        <v>8151140</v>
      </c>
      <c r="P11" s="8"/>
      <c r="Q11" s="8">
        <v>1154</v>
      </c>
      <c r="R11" s="8">
        <v>903390</v>
      </c>
      <c r="S11" s="8">
        <v>2321435</v>
      </c>
      <c r="T11" s="8">
        <v>3703511</v>
      </c>
      <c r="U11" s="8">
        <v>7193698</v>
      </c>
      <c r="V11" s="8"/>
      <c r="W11" s="8"/>
      <c r="X11" s="8">
        <v>4144126</v>
      </c>
      <c r="Y11" s="8"/>
      <c r="Z11" s="8"/>
      <c r="AA11" s="8">
        <v>3203000</v>
      </c>
      <c r="AB11" s="8"/>
      <c r="AC11" s="8">
        <v>0</v>
      </c>
      <c r="AD11" s="8">
        <f t="shared" ref="AD11:AD69" si="9">+AE11-AC11</f>
        <v>231724472</v>
      </c>
      <c r="AE11" s="8">
        <f t="shared" si="8"/>
        <v>231724472</v>
      </c>
      <c r="AF11" s="2"/>
      <c r="AG11" s="41">
        <f>+AE11-AB11-AA11</f>
        <v>228521472</v>
      </c>
      <c r="AH11" s="2"/>
      <c r="AI11" s="2" t="s">
        <v>122</v>
      </c>
      <c r="AJ11" s="2"/>
      <c r="AK11" s="2"/>
      <c r="AL11" s="2"/>
      <c r="AM11" s="2"/>
      <c r="AN11" s="2"/>
      <c r="AO11" s="2"/>
      <c r="AP11" s="2"/>
      <c r="AQ11" s="2"/>
      <c r="AR11" s="2"/>
    </row>
    <row r="12" spans="1:44" ht="22.5" customHeight="1" x14ac:dyDescent="0.3">
      <c r="A12" s="3"/>
      <c r="B12" s="16" t="s">
        <v>23</v>
      </c>
      <c r="D12" s="17" t="s">
        <v>24</v>
      </c>
      <c r="F12" s="8"/>
      <c r="G12" s="8"/>
      <c r="H12" s="8">
        <v>1868332037</v>
      </c>
      <c r="I12" s="8"/>
      <c r="J12" s="8">
        <v>6716630157</v>
      </c>
      <c r="K12" s="8"/>
      <c r="L12" s="8"/>
      <c r="M12" s="8"/>
      <c r="N12" s="8"/>
      <c r="O12" s="8">
        <v>0</v>
      </c>
      <c r="P12" s="8"/>
      <c r="Q12" s="8"/>
      <c r="R12" s="8"/>
      <c r="S12" s="8"/>
      <c r="T12" s="8"/>
      <c r="U12" s="8"/>
      <c r="V12" s="8"/>
      <c r="W12" s="8">
        <v>43589590917</v>
      </c>
      <c r="X12" s="8"/>
      <c r="Y12" s="8"/>
      <c r="Z12" s="8"/>
      <c r="AA12" s="8">
        <v>509182000</v>
      </c>
      <c r="AB12" s="8"/>
      <c r="AC12" s="8">
        <v>0</v>
      </c>
      <c r="AD12" s="8">
        <f t="shared" si="9"/>
        <v>52683735111</v>
      </c>
      <c r="AE12" s="8">
        <f t="shared" si="8"/>
        <v>52683735111</v>
      </c>
      <c r="AF12" s="2"/>
      <c r="AG12" s="41">
        <f>+AE12-AB12-AA12</f>
        <v>52174553111</v>
      </c>
      <c r="AH12" s="2"/>
      <c r="AI12" s="2" t="s">
        <v>122</v>
      </c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22.5" customHeight="1" x14ac:dyDescent="0.3">
      <c r="A13" s="3"/>
      <c r="B13" s="16" t="s">
        <v>25</v>
      </c>
      <c r="D13" s="17" t="s">
        <v>26</v>
      </c>
      <c r="F13" s="8">
        <v>1144679571</v>
      </c>
      <c r="G13" s="8">
        <v>433627347</v>
      </c>
      <c r="H13" s="8">
        <v>1251582481</v>
      </c>
      <c r="I13" s="8">
        <v>379259</v>
      </c>
      <c r="J13" s="95">
        <v>13671832616</v>
      </c>
      <c r="K13" s="8">
        <v>126958931</v>
      </c>
      <c r="L13" s="8">
        <v>342092775</v>
      </c>
      <c r="M13" s="95">
        <v>557487253</v>
      </c>
      <c r="N13" s="8">
        <v>2017418</v>
      </c>
      <c r="O13" s="8">
        <v>297368075</v>
      </c>
      <c r="P13" s="8">
        <v>455125</v>
      </c>
      <c r="Q13" s="8">
        <v>208179022</v>
      </c>
      <c r="R13" s="8">
        <v>436964606</v>
      </c>
      <c r="S13" s="8">
        <v>150277774</v>
      </c>
      <c r="T13" s="95">
        <v>1152257562</v>
      </c>
      <c r="U13" s="8">
        <v>230721619</v>
      </c>
      <c r="V13" s="8"/>
      <c r="W13" s="8">
        <v>45392786884</v>
      </c>
      <c r="X13" s="8">
        <v>1059542458</v>
      </c>
      <c r="Y13" s="8">
        <v>4391217</v>
      </c>
      <c r="Z13" s="8">
        <v>25064027</v>
      </c>
      <c r="AA13" s="8">
        <v>94007000</v>
      </c>
      <c r="AB13" s="8">
        <v>360877000</v>
      </c>
      <c r="AC13" s="8">
        <v>0</v>
      </c>
      <c r="AD13" s="8">
        <f t="shared" si="9"/>
        <v>66943550020</v>
      </c>
      <c r="AE13" s="8">
        <f>SUM(F13:AB13)</f>
        <v>66943550020</v>
      </c>
      <c r="AF13" s="2"/>
      <c r="AG13" s="41">
        <f>+AE13-AB13-AA13</f>
        <v>66488666020</v>
      </c>
      <c r="AH13" s="2"/>
      <c r="AI13" s="2" t="s">
        <v>122</v>
      </c>
      <c r="AJ13" s="2"/>
      <c r="AK13" s="2"/>
      <c r="AL13" s="2"/>
      <c r="AM13" s="2"/>
      <c r="AN13" s="2"/>
      <c r="AO13" s="2"/>
      <c r="AP13" s="2"/>
      <c r="AQ13" s="2"/>
      <c r="AR13" s="2"/>
    </row>
    <row r="14" spans="1:44" ht="22.5" customHeight="1" x14ac:dyDescent="0.3">
      <c r="A14" s="3"/>
      <c r="B14" s="16" t="s">
        <v>44</v>
      </c>
      <c r="D14" s="17" t="s">
        <v>2</v>
      </c>
      <c r="F14" s="8">
        <f>SUM(F15,F18)</f>
        <v>26710017000</v>
      </c>
      <c r="G14" s="8">
        <f t="shared" ref="G14:X14" si="10">SUM(G15,G18)</f>
        <v>51579266000</v>
      </c>
      <c r="H14" s="8">
        <f t="shared" si="10"/>
        <v>183181970000</v>
      </c>
      <c r="I14" s="8">
        <f t="shared" ref="I14" si="11">SUM(I15,I18)</f>
        <v>9000000000</v>
      </c>
      <c r="J14" s="8">
        <f>SUM(J15,J18)</f>
        <v>1439409362405</v>
      </c>
      <c r="K14" s="8">
        <f>SUM(K15,K18)</f>
        <v>14758121000</v>
      </c>
      <c r="L14" s="8">
        <f>SUM(L15,L18)</f>
        <v>168864705000</v>
      </c>
      <c r="M14" s="8">
        <f t="shared" si="10"/>
        <v>100135986000</v>
      </c>
      <c r="N14" s="8">
        <f t="shared" ref="N14" si="12">SUM(N15,N18)</f>
        <v>3522700000</v>
      </c>
      <c r="O14" s="8">
        <f t="shared" si="10"/>
        <v>109392160000</v>
      </c>
      <c r="P14" s="8">
        <f t="shared" ref="P14" si="13">SUM(P15,P18)</f>
        <v>3251000000</v>
      </c>
      <c r="Q14" s="8">
        <f>SUM(Q15,Q18)</f>
        <v>30512025000</v>
      </c>
      <c r="R14" s="8">
        <f>SUM(R15,R18)</f>
        <v>3730755000</v>
      </c>
      <c r="S14" s="8">
        <f t="shared" si="10"/>
        <v>6629821000</v>
      </c>
      <c r="T14" s="8">
        <f>SUM(T15,T18)</f>
        <v>161127718000</v>
      </c>
      <c r="U14" s="8">
        <f>SUM(U15,U18)</f>
        <v>9998081000</v>
      </c>
      <c r="V14" s="8">
        <f>SUM(V15,V18)</f>
        <v>118791495000</v>
      </c>
      <c r="W14" s="8">
        <f>SUM(W15,W18)</f>
        <v>331759346000</v>
      </c>
      <c r="X14" s="8">
        <f t="shared" si="10"/>
        <v>36522996000</v>
      </c>
      <c r="Y14" s="8">
        <f t="shared" ref="Y14:Z14" si="14">SUM(Y15,Y18)</f>
        <v>1293599000</v>
      </c>
      <c r="Z14" s="8">
        <f t="shared" si="14"/>
        <v>2625889000</v>
      </c>
      <c r="AA14" s="8">
        <f>SUM(AA15,AA18)</f>
        <v>1887300000</v>
      </c>
      <c r="AB14" s="8">
        <f>SUM(AB15,AB18)</f>
        <v>12929190000</v>
      </c>
      <c r="AC14" s="8">
        <v>0</v>
      </c>
      <c r="AD14" s="8">
        <f t="shared" si="9"/>
        <v>2827613502405</v>
      </c>
      <c r="AE14" s="8">
        <f t="shared" si="8"/>
        <v>2827613502405</v>
      </c>
      <c r="AF14" s="2"/>
      <c r="AG14" s="5">
        <f>+AE14-AB14-AA14</f>
        <v>2812797012405</v>
      </c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1:44" ht="22.5" customHeight="1" x14ac:dyDescent="0.3">
      <c r="A15" s="3"/>
      <c r="B15" s="16" t="s">
        <v>20</v>
      </c>
      <c r="D15" s="17" t="s">
        <v>45</v>
      </c>
      <c r="F15" s="8">
        <f>SUM(F16:F17)</f>
        <v>26710017000</v>
      </c>
      <c r="G15" s="8">
        <f t="shared" ref="G15:X15" si="15">SUM(G16:G17)</f>
        <v>51579266000</v>
      </c>
      <c r="H15" s="8">
        <f t="shared" si="15"/>
        <v>183181970000</v>
      </c>
      <c r="I15" s="8">
        <f t="shared" ref="I15" si="16">SUM(I16:I17)</f>
        <v>9000000000</v>
      </c>
      <c r="J15" s="8">
        <f>SUM(J16:J17)</f>
        <v>1439409362405</v>
      </c>
      <c r="K15" s="8">
        <f>SUM(K16:K17)</f>
        <v>14758121000</v>
      </c>
      <c r="L15" s="8">
        <f>SUM(L16:L17)</f>
        <v>168864705000</v>
      </c>
      <c r="M15" s="8">
        <f t="shared" si="15"/>
        <v>100135986000</v>
      </c>
      <c r="N15" s="8">
        <f t="shared" ref="N15" si="17">SUM(N16:N17)</f>
        <v>3522700000</v>
      </c>
      <c r="O15" s="8">
        <f t="shared" si="15"/>
        <v>109392160000</v>
      </c>
      <c r="P15" s="8">
        <f t="shared" ref="P15" si="18">SUM(P16:P17)</f>
        <v>3251000000</v>
      </c>
      <c r="Q15" s="8">
        <f>SUM(Q16:Q17)</f>
        <v>30512025000</v>
      </c>
      <c r="R15" s="8">
        <f>SUM(R16:R17)</f>
        <v>3730755000</v>
      </c>
      <c r="S15" s="8">
        <f t="shared" si="15"/>
        <v>6629821000</v>
      </c>
      <c r="T15" s="8">
        <f>SUM(T16:T17)</f>
        <v>161127718000</v>
      </c>
      <c r="U15" s="8">
        <f t="shared" si="15"/>
        <v>9998081000</v>
      </c>
      <c r="V15" s="8">
        <f>SUM(V16:V17)</f>
        <v>118791495000</v>
      </c>
      <c r="W15" s="8">
        <f>SUM(W16:W17)</f>
        <v>331759346000</v>
      </c>
      <c r="X15" s="8">
        <f t="shared" si="15"/>
        <v>36522996000</v>
      </c>
      <c r="Y15" s="8">
        <f t="shared" ref="Y15:Z15" si="19">SUM(Y16:Y17)</f>
        <v>1293599000</v>
      </c>
      <c r="Z15" s="8">
        <f t="shared" si="19"/>
        <v>2625889000</v>
      </c>
      <c r="AA15" s="8">
        <f>SUM(AA16:AA17)</f>
        <v>1887300000</v>
      </c>
      <c r="AB15" s="8">
        <f>SUM(AB16:AB17)</f>
        <v>12929190000</v>
      </c>
      <c r="AC15" s="8">
        <v>0</v>
      </c>
      <c r="AD15" s="8">
        <f t="shared" si="9"/>
        <v>2827613502405</v>
      </c>
      <c r="AE15" s="8">
        <f t="shared" si="8"/>
        <v>2827613502405</v>
      </c>
      <c r="AF15" s="2"/>
      <c r="AG15" s="5">
        <f t="shared" ref="AG15:AG69" si="20">+AE15-AB15-AA15</f>
        <v>2812797012405</v>
      </c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</row>
    <row r="16" spans="1:44" ht="22.5" customHeight="1" x14ac:dyDescent="0.3">
      <c r="A16" s="3"/>
      <c r="B16" s="16"/>
      <c r="D16" s="17" t="s">
        <v>3</v>
      </c>
      <c r="F16" s="8">
        <v>18076204000</v>
      </c>
      <c r="G16" s="8">
        <v>11979266000</v>
      </c>
      <c r="H16" s="8">
        <v>18942400000</v>
      </c>
      <c r="I16" s="8"/>
      <c r="J16" s="8">
        <v>82206504000</v>
      </c>
      <c r="K16" s="8">
        <v>7358121000</v>
      </c>
      <c r="L16" s="8">
        <v>35706840000</v>
      </c>
      <c r="M16" s="8">
        <v>9335986000</v>
      </c>
      <c r="N16" s="8">
        <v>272700000</v>
      </c>
      <c r="O16" s="8">
        <v>6510000000</v>
      </c>
      <c r="P16" s="8">
        <v>651000000</v>
      </c>
      <c r="Q16" s="8">
        <v>6463281000</v>
      </c>
      <c r="R16" s="8">
        <v>3480755000</v>
      </c>
      <c r="S16" s="8">
        <v>5229821000</v>
      </c>
      <c r="T16" s="8">
        <v>12024000000</v>
      </c>
      <c r="U16" s="8">
        <v>9098081000</v>
      </c>
      <c r="V16" s="8">
        <v>351495000</v>
      </c>
      <c r="W16" s="8">
        <v>14891119000</v>
      </c>
      <c r="X16" s="8">
        <v>19420000000</v>
      </c>
      <c r="Y16" s="8"/>
      <c r="Z16" s="8">
        <v>1059488000</v>
      </c>
      <c r="AA16" s="8">
        <v>1763000000</v>
      </c>
      <c r="AB16" s="8">
        <v>8807536000</v>
      </c>
      <c r="AC16" s="8">
        <v>0</v>
      </c>
      <c r="AD16" s="8">
        <f t="shared" si="9"/>
        <v>273627597000</v>
      </c>
      <c r="AE16" s="8">
        <f t="shared" si="8"/>
        <v>273627597000</v>
      </c>
      <c r="AF16" s="2"/>
      <c r="AG16" s="41">
        <f t="shared" si="20"/>
        <v>263057061000</v>
      </c>
      <c r="AH16" s="2"/>
      <c r="AI16" s="2" t="s">
        <v>122</v>
      </c>
      <c r="AJ16" s="2"/>
      <c r="AK16" s="2"/>
      <c r="AL16" s="2"/>
      <c r="AM16" s="2"/>
      <c r="AN16" s="2"/>
      <c r="AO16" s="2"/>
      <c r="AP16" s="2"/>
      <c r="AQ16" s="2"/>
      <c r="AR16" s="2"/>
    </row>
    <row r="17" spans="1:44" ht="22.5" customHeight="1" x14ac:dyDescent="0.3">
      <c r="A17" s="3"/>
      <c r="B17" s="16"/>
      <c r="D17" s="17" t="s">
        <v>48</v>
      </c>
      <c r="F17" s="8">
        <v>8633813000</v>
      </c>
      <c r="G17" s="8">
        <v>39600000000</v>
      </c>
      <c r="H17" s="8">
        <v>164239570000</v>
      </c>
      <c r="I17" s="8">
        <v>9000000000</v>
      </c>
      <c r="J17" s="8">
        <v>1357202858405</v>
      </c>
      <c r="K17" s="8">
        <v>7400000000</v>
      </c>
      <c r="L17" s="8">
        <v>133157865000</v>
      </c>
      <c r="M17" s="8">
        <v>90800000000</v>
      </c>
      <c r="N17" s="8">
        <v>3250000000</v>
      </c>
      <c r="O17" s="8">
        <v>102882160000</v>
      </c>
      <c r="P17" s="8">
        <v>2600000000</v>
      </c>
      <c r="Q17" s="8">
        <v>24048744000</v>
      </c>
      <c r="R17" s="8">
        <v>250000000</v>
      </c>
      <c r="S17" s="8">
        <v>1400000000</v>
      </c>
      <c r="T17" s="8">
        <v>149103718000</v>
      </c>
      <c r="U17" s="8">
        <v>900000000</v>
      </c>
      <c r="V17" s="8">
        <v>118440000000</v>
      </c>
      <c r="W17" s="8">
        <v>316868227000</v>
      </c>
      <c r="X17" s="8">
        <v>17102996000</v>
      </c>
      <c r="Y17" s="8">
        <v>1293599000</v>
      </c>
      <c r="Z17" s="8">
        <v>1566401000</v>
      </c>
      <c r="AA17" s="8">
        <v>124300000</v>
      </c>
      <c r="AB17" s="8">
        <v>4121654000</v>
      </c>
      <c r="AC17" s="8">
        <v>0</v>
      </c>
      <c r="AD17" s="8">
        <f t="shared" si="9"/>
        <v>2553985905405</v>
      </c>
      <c r="AE17" s="8">
        <f t="shared" si="8"/>
        <v>2553985905405</v>
      </c>
      <c r="AF17" s="2"/>
      <c r="AG17" s="41">
        <f>+AE17-AB17-AA17</f>
        <v>2549739951405</v>
      </c>
      <c r="AH17" s="2"/>
      <c r="AI17" s="2" t="s">
        <v>122</v>
      </c>
      <c r="AJ17" s="2"/>
      <c r="AK17" s="2"/>
      <c r="AL17" s="2"/>
      <c r="AM17" s="2"/>
      <c r="AN17" s="2"/>
      <c r="AO17" s="2"/>
      <c r="AP17" s="2"/>
      <c r="AQ17" s="2"/>
      <c r="AR17" s="2"/>
    </row>
    <row r="18" spans="1:44" ht="22.5" customHeight="1" x14ac:dyDescent="0.3">
      <c r="A18" s="3"/>
      <c r="B18" s="16" t="s">
        <v>31</v>
      </c>
      <c r="D18" s="17" t="s">
        <v>46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>
        <v>0</v>
      </c>
      <c r="U18" s="8"/>
      <c r="V18" s="8"/>
      <c r="W18" s="8"/>
      <c r="X18" s="8"/>
      <c r="Y18" s="8"/>
      <c r="Z18" s="8"/>
      <c r="AA18" s="8"/>
      <c r="AB18" s="8"/>
      <c r="AC18" s="8">
        <v>0</v>
      </c>
      <c r="AD18" s="8">
        <f t="shared" si="9"/>
        <v>0</v>
      </c>
      <c r="AE18" s="8">
        <f t="shared" si="8"/>
        <v>0</v>
      </c>
      <c r="AF18" s="2"/>
      <c r="AG18" s="41">
        <f t="shared" si="20"/>
        <v>0</v>
      </c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1:44" ht="22.5" customHeight="1" x14ac:dyDescent="0.3">
      <c r="A19" s="3"/>
      <c r="B19" s="16" t="s">
        <v>4</v>
      </c>
      <c r="D19" s="17" t="s">
        <v>27</v>
      </c>
      <c r="F19" s="8">
        <v>95830000</v>
      </c>
      <c r="G19" s="8">
        <v>68950000</v>
      </c>
      <c r="H19" s="8">
        <v>19850000</v>
      </c>
      <c r="I19" s="8"/>
      <c r="J19" s="8">
        <v>9950000</v>
      </c>
      <c r="K19" s="8"/>
      <c r="L19" s="8">
        <v>0</v>
      </c>
      <c r="M19" s="8">
        <v>27600000</v>
      </c>
      <c r="N19" s="8"/>
      <c r="O19" s="8">
        <v>27850000</v>
      </c>
      <c r="P19" s="8"/>
      <c r="Q19" s="8">
        <v>9600000</v>
      </c>
      <c r="R19" s="8"/>
      <c r="S19" s="8">
        <v>16220000</v>
      </c>
      <c r="T19" s="8">
        <v>0</v>
      </c>
      <c r="U19" s="8">
        <v>10600000</v>
      </c>
      <c r="V19" s="8"/>
      <c r="W19" s="8"/>
      <c r="X19" s="8">
        <v>142558560</v>
      </c>
      <c r="Y19" s="8"/>
      <c r="Z19" s="8"/>
      <c r="AA19" s="8">
        <v>8534000</v>
      </c>
      <c r="AB19" s="8">
        <v>8919000</v>
      </c>
      <c r="AC19" s="8">
        <v>0</v>
      </c>
      <c r="AD19" s="8">
        <f t="shared" si="9"/>
        <v>446461560</v>
      </c>
      <c r="AE19" s="8">
        <f t="shared" si="8"/>
        <v>446461560</v>
      </c>
      <c r="AF19" s="2"/>
      <c r="AG19" s="5">
        <f t="shared" si="20"/>
        <v>429008560</v>
      </c>
      <c r="AH19" s="2"/>
      <c r="AI19" s="2" t="s">
        <v>122</v>
      </c>
      <c r="AJ19" s="2"/>
      <c r="AK19" s="2"/>
      <c r="AL19" s="2"/>
      <c r="AM19" s="2"/>
      <c r="AN19" s="2"/>
      <c r="AO19" s="2"/>
      <c r="AP19" s="2"/>
      <c r="AQ19" s="2"/>
      <c r="AR19" s="2"/>
    </row>
    <row r="20" spans="1:44" ht="22.5" customHeight="1" x14ac:dyDescent="0.3">
      <c r="A20" s="3"/>
      <c r="B20" s="16" t="s">
        <v>59</v>
      </c>
      <c r="D20" s="17" t="s">
        <v>28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>
        <v>0</v>
      </c>
      <c r="AD20" s="8">
        <f t="shared" si="9"/>
        <v>0</v>
      </c>
      <c r="AE20" s="8">
        <f t="shared" si="8"/>
        <v>0</v>
      </c>
      <c r="AF20" s="2"/>
      <c r="AG20" s="5">
        <f t="shared" si="20"/>
        <v>0</v>
      </c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spans="1:44" ht="22.5" customHeight="1" x14ac:dyDescent="0.3">
      <c r="A21" s="3"/>
      <c r="B21" s="16" t="s">
        <v>60</v>
      </c>
      <c r="D21" s="17" t="s">
        <v>29</v>
      </c>
      <c r="F21" s="8">
        <v>1305182525</v>
      </c>
      <c r="G21" s="8">
        <v>4030548460</v>
      </c>
      <c r="H21" s="8">
        <v>2773641172</v>
      </c>
      <c r="I21" s="8">
        <v>365595</v>
      </c>
      <c r="J21" s="8">
        <v>21954797960</v>
      </c>
      <c r="K21" s="8">
        <v>19735267</v>
      </c>
      <c r="L21" s="8">
        <v>83650520</v>
      </c>
      <c r="M21" s="8">
        <v>1956668254</v>
      </c>
      <c r="N21" s="8"/>
      <c r="O21" s="8">
        <v>2012326864</v>
      </c>
      <c r="P21" s="8"/>
      <c r="Q21" s="8">
        <v>386435742</v>
      </c>
      <c r="R21" s="8">
        <v>125397031</v>
      </c>
      <c r="S21" s="8">
        <v>308703680</v>
      </c>
      <c r="T21" s="8">
        <v>303164663</v>
      </c>
      <c r="U21" s="8">
        <v>759143532</v>
      </c>
      <c r="V21" s="8"/>
      <c r="W21" s="8">
        <v>209701773</v>
      </c>
      <c r="X21" s="8">
        <v>963269435</v>
      </c>
      <c r="Y21" s="8">
        <v>268322</v>
      </c>
      <c r="Z21" s="8"/>
      <c r="AA21" s="8">
        <v>80913000</v>
      </c>
      <c r="AB21" s="8"/>
      <c r="AC21" s="8">
        <v>0</v>
      </c>
      <c r="AD21" s="8">
        <f t="shared" si="9"/>
        <v>37273913795</v>
      </c>
      <c r="AE21" s="8">
        <f t="shared" si="8"/>
        <v>37273913795</v>
      </c>
      <c r="AF21" s="2"/>
      <c r="AG21" s="41">
        <f t="shared" si="20"/>
        <v>37193000795</v>
      </c>
      <c r="AH21" s="2"/>
      <c r="AI21" s="2" t="s">
        <v>122</v>
      </c>
      <c r="AJ21" s="2"/>
      <c r="AK21" s="2"/>
      <c r="AL21" s="2"/>
      <c r="AM21" s="2"/>
      <c r="AN21" s="2"/>
      <c r="AO21" s="2"/>
      <c r="AP21" s="2"/>
      <c r="AQ21" s="2"/>
      <c r="AR21" s="2"/>
    </row>
    <row r="22" spans="1:44" ht="22.5" customHeight="1" x14ac:dyDescent="0.3">
      <c r="A22" s="3"/>
      <c r="B22" s="21" t="s">
        <v>61</v>
      </c>
      <c r="C22" s="22"/>
      <c r="D22" s="23" t="s">
        <v>51</v>
      </c>
      <c r="E22" s="22"/>
      <c r="F22" s="10">
        <f>+F23+F24</f>
        <v>0</v>
      </c>
      <c r="G22" s="10">
        <f t="shared" ref="G22:AC22" si="21">+G23+G24</f>
        <v>8827969000</v>
      </c>
      <c r="H22" s="10">
        <f t="shared" si="21"/>
        <v>8746739175</v>
      </c>
      <c r="I22" s="10">
        <f t="shared" ref="I22" si="22">+I23+I24</f>
        <v>0</v>
      </c>
      <c r="J22" s="10">
        <f t="shared" si="21"/>
        <v>181797532562</v>
      </c>
      <c r="K22" s="10">
        <f t="shared" ref="K22:L22" si="23">+K23+K24</f>
        <v>0</v>
      </c>
      <c r="L22" s="10">
        <f t="shared" si="23"/>
        <v>0</v>
      </c>
      <c r="M22" s="10">
        <f t="shared" si="21"/>
        <v>8364855286</v>
      </c>
      <c r="N22" s="10">
        <f t="shared" ref="N22" si="24">+N23+N24</f>
        <v>0</v>
      </c>
      <c r="O22" s="10">
        <f t="shared" si="21"/>
        <v>2081139000</v>
      </c>
      <c r="P22" s="10">
        <f t="shared" ref="P22" si="25">+P23+P24</f>
        <v>0</v>
      </c>
      <c r="Q22" s="10">
        <f>+Q23+Q24</f>
        <v>0</v>
      </c>
      <c r="R22" s="10">
        <f>+R23+R24</f>
        <v>0</v>
      </c>
      <c r="S22" s="10">
        <f t="shared" si="21"/>
        <v>0</v>
      </c>
      <c r="T22" s="10">
        <f>+T23+T24</f>
        <v>43929355298</v>
      </c>
      <c r="U22" s="10">
        <f t="shared" si="21"/>
        <v>0</v>
      </c>
      <c r="V22" s="10">
        <f t="shared" si="21"/>
        <v>0</v>
      </c>
      <c r="W22" s="10">
        <f t="shared" si="21"/>
        <v>461855834689</v>
      </c>
      <c r="X22" s="10">
        <f t="shared" si="21"/>
        <v>0</v>
      </c>
      <c r="Y22" s="10">
        <f t="shared" ref="Y22:Z22" si="26">+Y23+Y24</f>
        <v>0</v>
      </c>
      <c r="Z22" s="10">
        <f t="shared" si="26"/>
        <v>0</v>
      </c>
      <c r="AA22" s="10">
        <f t="shared" si="21"/>
        <v>0</v>
      </c>
      <c r="AB22" s="10">
        <f t="shared" si="21"/>
        <v>0</v>
      </c>
      <c r="AC22" s="10">
        <f t="shared" si="21"/>
        <v>248249979321</v>
      </c>
      <c r="AD22" s="10">
        <f>+AE22-AC22</f>
        <v>467353445689</v>
      </c>
      <c r="AE22" s="10">
        <f t="shared" si="8"/>
        <v>715603425010</v>
      </c>
      <c r="AF22" s="48"/>
      <c r="AG22" s="49">
        <f>+AE22-AB22-AA22</f>
        <v>715603425010</v>
      </c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spans="1:44" ht="22.5" customHeight="1" x14ac:dyDescent="0.3">
      <c r="A23" s="3"/>
      <c r="B23" s="18" t="s">
        <v>20</v>
      </c>
      <c r="D23" s="17" t="s">
        <v>92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>
        <v>26919339640</v>
      </c>
      <c r="X23" s="8"/>
      <c r="Y23" s="8"/>
      <c r="Z23" s="8"/>
      <c r="AA23" s="8"/>
      <c r="AB23" s="8"/>
      <c r="AC23" s="8">
        <v>0</v>
      </c>
      <c r="AD23" s="8">
        <f t="shared" si="9"/>
        <v>26919339640</v>
      </c>
      <c r="AE23" s="8">
        <f t="shared" si="8"/>
        <v>26919339640</v>
      </c>
      <c r="AF23" s="2"/>
      <c r="AG23" s="41">
        <f t="shared" si="20"/>
        <v>26919339640</v>
      </c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1:44" ht="22.5" customHeight="1" x14ac:dyDescent="0.3">
      <c r="A24" s="3"/>
      <c r="B24" s="18" t="s">
        <v>39</v>
      </c>
      <c r="D24" s="17" t="s">
        <v>93</v>
      </c>
      <c r="F24" s="8">
        <f>+SUM(F25:F34)</f>
        <v>0</v>
      </c>
      <c r="G24" s="8">
        <f t="shared" ref="G24:AB24" si="27">+SUM(G25:G34)</f>
        <v>8827969000</v>
      </c>
      <c r="H24" s="8">
        <f t="shared" si="27"/>
        <v>8746739175</v>
      </c>
      <c r="I24" s="8">
        <f t="shared" si="27"/>
        <v>0</v>
      </c>
      <c r="J24" s="8">
        <f t="shared" si="27"/>
        <v>181797532562</v>
      </c>
      <c r="K24" s="8">
        <f t="shared" si="27"/>
        <v>0</v>
      </c>
      <c r="L24" s="8">
        <f t="shared" si="27"/>
        <v>0</v>
      </c>
      <c r="M24" s="8">
        <f t="shared" si="27"/>
        <v>8364855286</v>
      </c>
      <c r="N24" s="8">
        <f t="shared" ref="N24" si="28">+SUM(N25:N34)</f>
        <v>0</v>
      </c>
      <c r="O24" s="8">
        <f t="shared" si="27"/>
        <v>2081139000</v>
      </c>
      <c r="P24" s="8">
        <f t="shared" si="27"/>
        <v>0</v>
      </c>
      <c r="Q24" s="8">
        <f t="shared" si="27"/>
        <v>0</v>
      </c>
      <c r="R24" s="8">
        <f t="shared" si="27"/>
        <v>0</v>
      </c>
      <c r="S24" s="8">
        <f t="shared" si="27"/>
        <v>0</v>
      </c>
      <c r="T24" s="8">
        <f t="shared" si="27"/>
        <v>43929355298</v>
      </c>
      <c r="U24" s="8">
        <f t="shared" si="27"/>
        <v>0</v>
      </c>
      <c r="V24" s="8">
        <f t="shared" si="27"/>
        <v>0</v>
      </c>
      <c r="W24" s="8">
        <f t="shared" si="27"/>
        <v>434936495049</v>
      </c>
      <c r="X24" s="8">
        <f t="shared" si="27"/>
        <v>0</v>
      </c>
      <c r="Y24" s="8">
        <f t="shared" si="27"/>
        <v>0</v>
      </c>
      <c r="Z24" s="8">
        <f>+SUM(Z25:Z34)</f>
        <v>0</v>
      </c>
      <c r="AA24" s="8">
        <f t="shared" si="27"/>
        <v>0</v>
      </c>
      <c r="AB24" s="8">
        <f t="shared" si="27"/>
        <v>0</v>
      </c>
      <c r="AC24" s="8">
        <f>+SUM(AC25:AC34)</f>
        <v>248249979321</v>
      </c>
      <c r="AD24" s="8">
        <f t="shared" si="9"/>
        <v>440434106049</v>
      </c>
      <c r="AE24" s="8">
        <f t="shared" si="8"/>
        <v>688684085370</v>
      </c>
      <c r="AF24" s="2"/>
      <c r="AG24" s="41">
        <f t="shared" si="20"/>
        <v>688684085370</v>
      </c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spans="1:44" ht="22.5" customHeight="1" x14ac:dyDescent="0.3">
      <c r="A25" s="3"/>
      <c r="B25" s="18"/>
      <c r="D25" s="17" t="s">
        <v>96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>
        <v>405357665000</v>
      </c>
      <c r="X25" s="8"/>
      <c r="Y25" s="8"/>
      <c r="Z25" s="8"/>
      <c r="AA25" s="8"/>
      <c r="AB25" s="8"/>
      <c r="AC25" s="8">
        <v>0</v>
      </c>
      <c r="AD25" s="8">
        <f t="shared" si="9"/>
        <v>405357665000</v>
      </c>
      <c r="AE25" s="8">
        <f t="shared" si="8"/>
        <v>405357665000</v>
      </c>
      <c r="AF25" s="2"/>
      <c r="AG25" s="41">
        <f t="shared" si="20"/>
        <v>405357665000</v>
      </c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spans="1:44" ht="22.5" customHeight="1" x14ac:dyDescent="0.3">
      <c r="A26" s="3"/>
      <c r="B26" s="18"/>
      <c r="D26" s="17" t="s">
        <v>97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>
        <v>25696912000</v>
      </c>
      <c r="X26" s="8"/>
      <c r="Y26" s="8"/>
      <c r="Z26" s="8"/>
      <c r="AA26" s="8"/>
      <c r="AB26" s="8"/>
      <c r="AC26" s="8">
        <v>0</v>
      </c>
      <c r="AD26" s="8">
        <f t="shared" si="9"/>
        <v>25696912000</v>
      </c>
      <c r="AE26" s="8">
        <f t="shared" si="8"/>
        <v>25696912000</v>
      </c>
      <c r="AF26" s="2"/>
      <c r="AG26" s="41">
        <f t="shared" si="20"/>
        <v>25696912000</v>
      </c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spans="1:44" ht="22.5" customHeight="1" x14ac:dyDescent="0.3">
      <c r="A27" s="3"/>
      <c r="B27" s="18"/>
      <c r="D27" s="17" t="s">
        <v>139</v>
      </c>
      <c r="F27" s="8"/>
      <c r="G27" s="8">
        <v>0</v>
      </c>
      <c r="H27" s="8"/>
      <c r="I27" s="8"/>
      <c r="J27" s="8"/>
      <c r="K27" s="8"/>
      <c r="L27" s="8"/>
      <c r="M27" s="8"/>
      <c r="N27" s="8"/>
      <c r="O27" s="8"/>
      <c r="P27" s="8"/>
      <c r="Q27" s="8">
        <v>0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>
        <v>0</v>
      </c>
      <c r="AD27" s="8">
        <f t="shared" ref="AD27" si="29">+AE27-AC27</f>
        <v>0</v>
      </c>
      <c r="AE27" s="8">
        <f t="shared" ref="AE27" si="30">SUM(F27:AB27)</f>
        <v>0</v>
      </c>
      <c r="AF27" s="2"/>
      <c r="AG27" s="41">
        <f t="shared" ref="AG27" si="31">+AE27-AB27-AA27</f>
        <v>0</v>
      </c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spans="1:44" ht="22.5" customHeight="1" x14ac:dyDescent="0.3">
      <c r="A28" s="3"/>
      <c r="B28" s="18"/>
      <c r="D28" s="17" t="s">
        <v>98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>
        <v>3881918049</v>
      </c>
      <c r="X28" s="8"/>
      <c r="Y28" s="8"/>
      <c r="Z28" s="8"/>
      <c r="AA28" s="8"/>
      <c r="AB28" s="8"/>
      <c r="AC28" s="8">
        <v>0</v>
      </c>
      <c r="AD28" s="8">
        <f t="shared" si="9"/>
        <v>3881918049</v>
      </c>
      <c r="AE28" s="8">
        <f t="shared" si="8"/>
        <v>3881918049</v>
      </c>
      <c r="AF28" s="2"/>
      <c r="AG28" s="41">
        <f t="shared" si="20"/>
        <v>3881918049</v>
      </c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1:44" ht="22.5" customHeight="1" x14ac:dyDescent="0.3">
      <c r="A29" s="3"/>
      <c r="B29" s="18"/>
      <c r="D29" s="17" t="s">
        <v>99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>
        <v>0</v>
      </c>
      <c r="AD29" s="8">
        <f t="shared" si="9"/>
        <v>0</v>
      </c>
      <c r="AE29" s="8">
        <f t="shared" si="8"/>
        <v>0</v>
      </c>
      <c r="AF29" s="2"/>
      <c r="AG29" s="41">
        <f t="shared" si="20"/>
        <v>0</v>
      </c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</row>
    <row r="30" spans="1:44" ht="22.5" customHeight="1" x14ac:dyDescent="0.3">
      <c r="A30" s="3"/>
      <c r="B30" s="18"/>
      <c r="D30" s="17" t="s">
        <v>100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>
        <v>0</v>
      </c>
      <c r="AD30" s="8">
        <f>+AE30-AC30</f>
        <v>0</v>
      </c>
      <c r="AE30" s="8">
        <f t="shared" si="8"/>
        <v>0</v>
      </c>
      <c r="AF30" s="2"/>
      <c r="AG30" s="41">
        <f t="shared" ref="AG30" si="32">+AE30-AB30-AA30</f>
        <v>0</v>
      </c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</row>
    <row r="31" spans="1:44" ht="22.5" customHeight="1" x14ac:dyDescent="0.3">
      <c r="A31" s="3"/>
      <c r="B31" s="18"/>
      <c r="D31" s="17" t="s">
        <v>123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>
        <v>0</v>
      </c>
      <c r="AD31" s="8">
        <f>+AE31-AC31</f>
        <v>0</v>
      </c>
      <c r="AE31" s="8">
        <f t="shared" si="8"/>
        <v>0</v>
      </c>
      <c r="AF31" s="2"/>
      <c r="AG31" s="41">
        <f t="shared" si="20"/>
        <v>0</v>
      </c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</row>
    <row r="32" spans="1:44" ht="22.5" customHeight="1" x14ac:dyDescent="0.3">
      <c r="A32" s="3"/>
      <c r="B32" s="18"/>
      <c r="D32" s="17" t="s">
        <v>140</v>
      </c>
      <c r="F32" s="8"/>
      <c r="G32" s="8">
        <v>5497611000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>
        <v>0</v>
      </c>
      <c r="AD32" s="8">
        <f>+AE32-AC32</f>
        <v>5497611000</v>
      </c>
      <c r="AE32" s="8">
        <f t="shared" ref="AE32" si="33">SUM(F32:AB32)</f>
        <v>5497611000</v>
      </c>
      <c r="AF32" s="2"/>
      <c r="AG32" s="41">
        <f t="shared" ref="AG32" si="34">+AE32-AB32-AA32</f>
        <v>5497611000</v>
      </c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1:44" ht="22.5" customHeight="1" x14ac:dyDescent="0.3">
      <c r="A33" s="3"/>
      <c r="B33" s="18"/>
      <c r="D33" s="17" t="s">
        <v>101</v>
      </c>
      <c r="F33" s="8"/>
      <c r="G33" s="8">
        <v>3330358000</v>
      </c>
      <c r="H33" s="8">
        <v>8746739175</v>
      </c>
      <c r="I33" s="8"/>
      <c r="J33" s="8">
        <v>181797532562</v>
      </c>
      <c r="K33" s="8"/>
      <c r="L33" s="8">
        <v>0</v>
      </c>
      <c r="M33" s="8">
        <v>8364855286</v>
      </c>
      <c r="N33" s="8"/>
      <c r="O33" s="8">
        <v>2081139000</v>
      </c>
      <c r="P33" s="8"/>
      <c r="Q33" s="8"/>
      <c r="R33" s="8"/>
      <c r="S33" s="8"/>
      <c r="T33" s="8">
        <v>43929355298</v>
      </c>
      <c r="U33" s="8"/>
      <c r="V33" s="8"/>
      <c r="W33" s="8"/>
      <c r="X33" s="8"/>
      <c r="Y33" s="8"/>
      <c r="Z33" s="8"/>
      <c r="AA33" s="8"/>
      <c r="AB33" s="8"/>
      <c r="AC33" s="8">
        <f>+SUM(G33:AB33)</f>
        <v>248249979321</v>
      </c>
      <c r="AD33" s="8">
        <f t="shared" si="9"/>
        <v>0</v>
      </c>
      <c r="AE33" s="8">
        <f t="shared" si="8"/>
        <v>248249979321</v>
      </c>
      <c r="AF33" s="2"/>
      <c r="AG33" s="41">
        <f t="shared" si="20"/>
        <v>248249979321</v>
      </c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</row>
    <row r="34" spans="1:44" ht="22.5" customHeight="1" x14ac:dyDescent="0.3">
      <c r="A34" s="3"/>
      <c r="B34" s="18"/>
      <c r="D34" s="17" t="s">
        <v>102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>
        <f>+SUM(G34:AB34)</f>
        <v>0</v>
      </c>
      <c r="AD34" s="8">
        <f t="shared" si="9"/>
        <v>0</v>
      </c>
      <c r="AE34" s="8">
        <f t="shared" si="8"/>
        <v>0</v>
      </c>
      <c r="AF34" s="2"/>
      <c r="AG34" s="41">
        <f t="shared" si="20"/>
        <v>0</v>
      </c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</row>
    <row r="35" spans="1:44" ht="22.5" customHeight="1" x14ac:dyDescent="0.3">
      <c r="A35" s="3"/>
      <c r="B35" s="16">
        <v>14</v>
      </c>
      <c r="D35" s="17" t="s">
        <v>82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>
        <v>0</v>
      </c>
      <c r="AD35" s="8">
        <f t="shared" si="9"/>
        <v>0</v>
      </c>
      <c r="AE35" s="8">
        <f t="shared" si="8"/>
        <v>0</v>
      </c>
      <c r="AF35" s="2"/>
      <c r="AG35" s="5">
        <f t="shared" si="20"/>
        <v>0</v>
      </c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</row>
    <row r="36" spans="1:44" ht="22.5" customHeight="1" x14ac:dyDescent="0.3">
      <c r="A36" s="3"/>
      <c r="B36" s="16" t="s">
        <v>62</v>
      </c>
      <c r="D36" s="17" t="s">
        <v>5</v>
      </c>
      <c r="F36" s="8">
        <v>-1501110722</v>
      </c>
      <c r="G36" s="8">
        <v>4586980510</v>
      </c>
      <c r="H36" s="8">
        <v>26635360089</v>
      </c>
      <c r="I36" s="8">
        <v>828007961</v>
      </c>
      <c r="J36" s="8">
        <v>46749279898</v>
      </c>
      <c r="K36" s="8">
        <v>859642969</v>
      </c>
      <c r="L36" s="8">
        <v>11547707282</v>
      </c>
      <c r="M36" s="8">
        <v>14242707997</v>
      </c>
      <c r="N36" s="8"/>
      <c r="O36" s="8">
        <v>6789826993</v>
      </c>
      <c r="P36" s="8">
        <v>69580512</v>
      </c>
      <c r="Q36" s="8">
        <v>50956516</v>
      </c>
      <c r="R36" s="8">
        <v>-30316565</v>
      </c>
      <c r="S36" s="8">
        <v>529216217</v>
      </c>
      <c r="T36" s="8">
        <v>34694795091</v>
      </c>
      <c r="U36" s="8">
        <v>40159082</v>
      </c>
      <c r="V36" s="8">
        <v>3383406321</v>
      </c>
      <c r="W36" s="8">
        <v>26545575168</v>
      </c>
      <c r="X36" s="8">
        <v>-4516788145</v>
      </c>
      <c r="Y36" s="8">
        <v>-321033106</v>
      </c>
      <c r="Z36" s="8"/>
      <c r="AA36" s="8">
        <v>216218000</v>
      </c>
      <c r="AB36" s="8"/>
      <c r="AC36" s="8">
        <v>0</v>
      </c>
      <c r="AD36" s="8">
        <f t="shared" si="9"/>
        <v>171400172068</v>
      </c>
      <c r="AE36" s="8">
        <f t="shared" si="8"/>
        <v>171400172068</v>
      </c>
      <c r="AF36" s="2"/>
      <c r="AG36" s="41">
        <f t="shared" si="20"/>
        <v>171183954068</v>
      </c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</row>
    <row r="37" spans="1:44" s="38" customFormat="1" ht="24.95" customHeight="1" x14ac:dyDescent="0.15">
      <c r="A37" s="30"/>
      <c r="B37" s="39"/>
      <c r="C37" s="32"/>
      <c r="D37" s="33" t="s">
        <v>6</v>
      </c>
      <c r="E37" s="34"/>
      <c r="F37" s="47">
        <f>SUM(F38,F39,F40,F41,F47,F48,F49,F58,F59,F63,F64,F68,F69)</f>
        <v>26725689888</v>
      </c>
      <c r="G37" s="47">
        <f t="shared" ref="G37:X37" si="35">SUM(G38,G39,G40,G41,G47,G48,G49,G58,G59,G63,G64,G68,G69)</f>
        <v>53904485360</v>
      </c>
      <c r="H37" s="47">
        <f t="shared" si="35"/>
        <v>222825128985</v>
      </c>
      <c r="I37" s="47">
        <f t="shared" ref="I37" si="36">SUM(I38,I39,I40,I41,I47,I48,I49,I58,I59,I63,I64,I68,I69)</f>
        <v>8537023165</v>
      </c>
      <c r="J37" s="47">
        <f t="shared" si="35"/>
        <v>1715376593562</v>
      </c>
      <c r="K37" s="47">
        <f t="shared" ref="K37:L37" si="37">SUM(K38,K39,K40,K41,K47,K48,K49,K58,K59,K63,K64,K68,K69)</f>
        <v>12093286271</v>
      </c>
      <c r="L37" s="47">
        <f t="shared" si="37"/>
        <v>164808460083</v>
      </c>
      <c r="M37" s="47">
        <f t="shared" si="35"/>
        <v>129044004333</v>
      </c>
      <c r="N37" s="47">
        <f t="shared" ref="N37" si="38">SUM(N38,N39,N40,N41,N47,N48,N49,N58,N59,N63,N64,N68,N69)</f>
        <v>1806923909</v>
      </c>
      <c r="O37" s="47">
        <f t="shared" si="35"/>
        <v>115208374132</v>
      </c>
      <c r="P37" s="47">
        <f t="shared" ref="P37" si="39">SUM(P38,P39,P40,P41,P47,P48,P49,P58,P59,P63,P64,P68,P69)</f>
        <v>3112472343</v>
      </c>
      <c r="Q37" s="47">
        <f>SUM(Q38,Q39,Q40,Q41,Q47,Q48,Q49,Q58,Q59,Q63,Q64,Q68,Q69)</f>
        <v>29337485476</v>
      </c>
      <c r="R37" s="47">
        <f>SUM(R38,R39,R40,R41,R47,R48,R49,R58,R59,R63,R64,R68,R69)</f>
        <v>3910003292</v>
      </c>
      <c r="S37" s="47">
        <f t="shared" si="35"/>
        <v>7300781387</v>
      </c>
      <c r="T37" s="47">
        <f>SUM(T38,T39,T40,T41,T47,T48,T49,T58,T59,T63,T64,T68,T69)</f>
        <v>220297540870</v>
      </c>
      <c r="U37" s="47">
        <f t="shared" si="35"/>
        <v>9798866310</v>
      </c>
      <c r="V37" s="47">
        <f t="shared" si="35"/>
        <v>267926631321</v>
      </c>
      <c r="W37" s="47">
        <f t="shared" si="35"/>
        <v>882946858891</v>
      </c>
      <c r="X37" s="47">
        <f t="shared" si="35"/>
        <v>34846011282</v>
      </c>
      <c r="Y37" s="47">
        <f t="shared" ref="Y37:Z37" si="40">SUM(Y38,Y39,Y40,Y41,Y47,Y48,Y49,Y58,Y59,Y63,Y64,Y68,Y69)</f>
        <v>2441025268</v>
      </c>
      <c r="Z37" s="47">
        <f t="shared" si="40"/>
        <v>2734591509</v>
      </c>
      <c r="AA37" s="35">
        <f t="shared" ref="AA37" si="41">SUM(AA38,AA39,AA40,AA41,AA47,AA48,AA49,AA58,AA59,AA63,AA64,AA68,AA69)</f>
        <v>2649763000</v>
      </c>
      <c r="AB37" s="35">
        <f t="shared" ref="AB37:AD37" si="42">SUM(AB38,AB39,AB40,AB41,AB47,AB48,AB49,AB58,AB59,AB63,AB64,AB68,AB69)</f>
        <v>14364216000</v>
      </c>
      <c r="AC37" s="7">
        <f t="shared" si="42"/>
        <v>248249979321</v>
      </c>
      <c r="AD37" s="7">
        <f t="shared" si="42"/>
        <v>3683746237316</v>
      </c>
      <c r="AE37" s="35">
        <f t="shared" si="8"/>
        <v>3931996216637</v>
      </c>
      <c r="AF37" s="37"/>
      <c r="AG37" s="42">
        <f>SUM(AG38,AG39,AG40,AG41,AG47,AG48,AG49,AG58,AG59,AG63,AG64,AG68,AG69)</f>
        <v>3914982237637</v>
      </c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</row>
    <row r="38" spans="1:44" ht="22.5" customHeight="1" x14ac:dyDescent="0.3">
      <c r="A38" s="3"/>
      <c r="B38" s="16" t="s">
        <v>7</v>
      </c>
      <c r="D38" s="17" t="s">
        <v>8</v>
      </c>
      <c r="F38" s="8">
        <v>17706055916</v>
      </c>
      <c r="G38" s="8">
        <v>12415505537</v>
      </c>
      <c r="H38" s="8">
        <v>18654133761</v>
      </c>
      <c r="I38" s="8"/>
      <c r="J38" s="8">
        <v>81552319151</v>
      </c>
      <c r="K38" s="8">
        <v>6906730784</v>
      </c>
      <c r="L38" s="8">
        <v>37375876945</v>
      </c>
      <c r="M38" s="8">
        <v>9207865618</v>
      </c>
      <c r="N38" s="8">
        <v>251964319</v>
      </c>
      <c r="O38" s="8">
        <v>7016379162</v>
      </c>
      <c r="P38" s="8">
        <v>747430335</v>
      </c>
      <c r="Q38" s="8">
        <v>6511578485</v>
      </c>
      <c r="R38" s="8">
        <v>3523389042</v>
      </c>
      <c r="S38" s="8">
        <v>5450979747</v>
      </c>
      <c r="T38" s="8">
        <v>11989682803</v>
      </c>
      <c r="U38" s="8">
        <v>8856634524</v>
      </c>
      <c r="V38" s="8">
        <v>288891496</v>
      </c>
      <c r="W38" s="8">
        <v>15308888146</v>
      </c>
      <c r="X38" s="8">
        <v>19508920353</v>
      </c>
      <c r="Y38" s="8"/>
      <c r="Z38" s="8">
        <v>1012487454</v>
      </c>
      <c r="AA38" s="8">
        <v>1755462000</v>
      </c>
      <c r="AB38" s="8">
        <v>9604167000</v>
      </c>
      <c r="AC38" s="8">
        <v>0</v>
      </c>
      <c r="AD38" s="8">
        <f t="shared" si="9"/>
        <v>275645342578</v>
      </c>
      <c r="AE38" s="8">
        <f t="shared" si="8"/>
        <v>275645342578</v>
      </c>
      <c r="AF38" s="2"/>
      <c r="AG38" s="41">
        <f>+AE38-AB38-AA38</f>
        <v>264285713578</v>
      </c>
      <c r="AH38" s="2"/>
      <c r="AI38" s="2" t="s">
        <v>122</v>
      </c>
      <c r="AJ38" s="2"/>
      <c r="AK38" s="2"/>
      <c r="AL38" s="2"/>
      <c r="AM38" s="2"/>
      <c r="AN38" s="2"/>
      <c r="AO38" s="2"/>
      <c r="AP38" s="2"/>
      <c r="AQ38" s="2"/>
      <c r="AR38" s="2"/>
    </row>
    <row r="39" spans="1:44" ht="22.5" customHeight="1" x14ac:dyDescent="0.3">
      <c r="A39" s="3"/>
      <c r="B39" s="16" t="s">
        <v>9</v>
      </c>
      <c r="D39" s="17" t="s">
        <v>10</v>
      </c>
      <c r="F39" s="8">
        <v>5367488760</v>
      </c>
      <c r="G39" s="8">
        <v>845021612</v>
      </c>
      <c r="H39" s="8">
        <v>2286292149</v>
      </c>
      <c r="I39" s="8">
        <v>7709015204</v>
      </c>
      <c r="J39" s="8">
        <v>6451325821</v>
      </c>
      <c r="K39" s="8">
        <v>3404000288</v>
      </c>
      <c r="L39" s="8">
        <v>34882829361</v>
      </c>
      <c r="M39" s="8">
        <v>560008330</v>
      </c>
      <c r="N39" s="8">
        <v>1412155568</v>
      </c>
      <c r="O39" s="8">
        <v>436408022</v>
      </c>
      <c r="P39" s="8">
        <v>240159535</v>
      </c>
      <c r="Q39" s="8">
        <v>491640869</v>
      </c>
      <c r="R39" s="8">
        <v>166627629</v>
      </c>
      <c r="S39" s="8">
        <v>475078433</v>
      </c>
      <c r="T39" s="8">
        <v>1330735531</v>
      </c>
      <c r="U39" s="8">
        <v>461971031</v>
      </c>
      <c r="V39" s="8">
        <v>8300147</v>
      </c>
      <c r="W39" s="8">
        <v>1109256157</v>
      </c>
      <c r="X39" s="8">
        <v>2317173181</v>
      </c>
      <c r="Y39" s="8">
        <v>1139529480</v>
      </c>
      <c r="Z39" s="8">
        <v>295133468</v>
      </c>
      <c r="AA39" s="8">
        <v>221206000</v>
      </c>
      <c r="AB39" s="8">
        <v>3779943000</v>
      </c>
      <c r="AC39" s="8">
        <v>0</v>
      </c>
      <c r="AD39" s="8">
        <f t="shared" si="9"/>
        <v>75391299576</v>
      </c>
      <c r="AE39" s="8">
        <f t="shared" si="8"/>
        <v>75391299576</v>
      </c>
      <c r="AF39" s="2"/>
      <c r="AG39" s="41">
        <f t="shared" si="20"/>
        <v>71390150576</v>
      </c>
      <c r="AH39" s="2"/>
      <c r="AI39" s="2" t="s">
        <v>122</v>
      </c>
      <c r="AJ39" s="2"/>
      <c r="AK39" s="2"/>
      <c r="AL39" s="2"/>
      <c r="AM39" s="2"/>
      <c r="AN39" s="2"/>
      <c r="AO39" s="2"/>
      <c r="AP39" s="2"/>
      <c r="AQ39" s="2"/>
      <c r="AR39" s="2"/>
    </row>
    <row r="40" spans="1:44" ht="22.5" customHeight="1" x14ac:dyDescent="0.3">
      <c r="A40" s="3"/>
      <c r="B40" s="16" t="s">
        <v>11</v>
      </c>
      <c r="D40" s="17" t="s">
        <v>52</v>
      </c>
      <c r="F40" s="8">
        <v>505066170</v>
      </c>
      <c r="G40" s="8">
        <v>231258333</v>
      </c>
      <c r="H40" s="8">
        <v>294026235</v>
      </c>
      <c r="I40" s="8"/>
      <c r="J40" s="8">
        <v>2039490583</v>
      </c>
      <c r="K40" s="8">
        <v>387092340</v>
      </c>
      <c r="L40" s="8">
        <v>1096447248</v>
      </c>
      <c r="M40" s="8">
        <v>159110721</v>
      </c>
      <c r="N40" s="8"/>
      <c r="O40" s="8">
        <v>119105610</v>
      </c>
      <c r="P40" s="8">
        <v>4753300</v>
      </c>
      <c r="Q40" s="8">
        <v>88704609</v>
      </c>
      <c r="R40" s="8">
        <v>34353380</v>
      </c>
      <c r="S40" s="8">
        <v>12988437</v>
      </c>
      <c r="T40" s="8">
        <v>0</v>
      </c>
      <c r="U40" s="8">
        <v>99548137</v>
      </c>
      <c r="V40" s="8"/>
      <c r="W40" s="8">
        <v>65897688</v>
      </c>
      <c r="X40" s="8">
        <v>255265450</v>
      </c>
      <c r="Y40" s="8"/>
      <c r="Z40" s="8"/>
      <c r="AA40" s="8">
        <v>39745000</v>
      </c>
      <c r="AB40" s="8">
        <v>233395000</v>
      </c>
      <c r="AC40" s="8">
        <v>0</v>
      </c>
      <c r="AD40" s="8">
        <f t="shared" si="9"/>
        <v>5666248241</v>
      </c>
      <c r="AE40" s="8">
        <f t="shared" si="8"/>
        <v>5666248241</v>
      </c>
      <c r="AF40" s="2"/>
      <c r="AG40" s="41">
        <f t="shared" si="20"/>
        <v>5393108241</v>
      </c>
      <c r="AH40" s="2"/>
      <c r="AI40" s="2" t="s">
        <v>122</v>
      </c>
      <c r="AJ40" s="2"/>
      <c r="AK40" s="2"/>
      <c r="AL40" s="2"/>
      <c r="AM40" s="2"/>
      <c r="AN40" s="2"/>
      <c r="AO40" s="2"/>
      <c r="AP40" s="2"/>
      <c r="AQ40" s="2"/>
      <c r="AR40" s="2"/>
    </row>
    <row r="41" spans="1:44" ht="22.5" customHeight="1" x14ac:dyDescent="0.3">
      <c r="A41" s="3"/>
      <c r="B41" s="21" t="s">
        <v>12</v>
      </c>
      <c r="C41" s="22"/>
      <c r="D41" s="23" t="s">
        <v>14</v>
      </c>
      <c r="E41" s="22"/>
      <c r="F41" s="10">
        <f>+SUM(F42:F46)</f>
        <v>0</v>
      </c>
      <c r="G41" s="10">
        <f t="shared" ref="G41:AA41" si="43">+SUM(G42:G46)</f>
        <v>0</v>
      </c>
      <c r="H41" s="10">
        <f t="shared" si="43"/>
        <v>0</v>
      </c>
      <c r="I41" s="10">
        <f t="shared" si="43"/>
        <v>0</v>
      </c>
      <c r="J41" s="10">
        <f t="shared" si="43"/>
        <v>1311328706</v>
      </c>
      <c r="K41" s="10">
        <f t="shared" si="43"/>
        <v>0</v>
      </c>
      <c r="L41" s="10">
        <f t="shared" si="43"/>
        <v>0</v>
      </c>
      <c r="M41" s="10">
        <f t="shared" si="43"/>
        <v>2346274000</v>
      </c>
      <c r="N41" s="10">
        <f t="shared" si="43"/>
        <v>0</v>
      </c>
      <c r="O41" s="10">
        <f t="shared" si="43"/>
        <v>0</v>
      </c>
      <c r="P41" s="10">
        <f t="shared" si="43"/>
        <v>0</v>
      </c>
      <c r="Q41" s="10">
        <f t="shared" si="43"/>
        <v>93052020</v>
      </c>
      <c r="R41" s="10">
        <f t="shared" si="43"/>
        <v>0</v>
      </c>
      <c r="S41" s="10">
        <f t="shared" si="43"/>
        <v>0</v>
      </c>
      <c r="T41" s="10">
        <f t="shared" si="43"/>
        <v>3784137202</v>
      </c>
      <c r="U41" s="10">
        <f t="shared" si="43"/>
        <v>0</v>
      </c>
      <c r="V41" s="10">
        <f t="shared" si="43"/>
        <v>0</v>
      </c>
      <c r="W41" s="10">
        <f t="shared" si="43"/>
        <v>0</v>
      </c>
      <c r="X41" s="10">
        <f t="shared" si="43"/>
        <v>239679425</v>
      </c>
      <c r="Y41" s="10">
        <f t="shared" si="43"/>
        <v>0</v>
      </c>
      <c r="Z41" s="10">
        <f t="shared" si="43"/>
        <v>538154540</v>
      </c>
      <c r="AA41" s="10">
        <f t="shared" si="43"/>
        <v>0</v>
      </c>
      <c r="AB41" s="10">
        <f>+SUM(AB42:AB46)</f>
        <v>0</v>
      </c>
      <c r="AC41" s="10">
        <f>+SUM(AC42:AC46)</f>
        <v>0</v>
      </c>
      <c r="AD41" s="10">
        <f>+AE41-AC41</f>
        <v>8312625893</v>
      </c>
      <c r="AE41" s="10">
        <f>SUM(F41:AB41)</f>
        <v>8312625893</v>
      </c>
      <c r="AF41" s="10">
        <f t="shared" ref="AF41" si="44">+SUM(AF42:AF44)</f>
        <v>0</v>
      </c>
      <c r="AG41" s="41">
        <f t="shared" si="20"/>
        <v>8312625893</v>
      </c>
      <c r="AH41" s="2"/>
      <c r="AI41" s="2" t="s">
        <v>122</v>
      </c>
      <c r="AJ41" s="2"/>
      <c r="AK41" s="2"/>
      <c r="AL41" s="2"/>
      <c r="AM41" s="2"/>
      <c r="AN41" s="2"/>
      <c r="AO41" s="2"/>
      <c r="AP41" s="2"/>
      <c r="AQ41" s="2"/>
      <c r="AR41" s="2"/>
    </row>
    <row r="42" spans="1:44" ht="22.5" customHeight="1" x14ac:dyDescent="0.3">
      <c r="A42" s="3"/>
      <c r="B42" s="18" t="s">
        <v>20</v>
      </c>
      <c r="D42" s="17" t="s">
        <v>92</v>
      </c>
      <c r="F42" s="8"/>
      <c r="G42" s="8"/>
      <c r="H42" s="8"/>
      <c r="I42" s="8"/>
      <c r="J42" s="8">
        <v>1311328706</v>
      </c>
      <c r="K42" s="8"/>
      <c r="L42" s="8"/>
      <c r="M42" s="8"/>
      <c r="N42" s="8"/>
      <c r="O42" s="8"/>
      <c r="P42" s="8"/>
      <c r="Q42" s="8">
        <v>93052020</v>
      </c>
      <c r="R42" s="8"/>
      <c r="S42" s="8"/>
      <c r="T42" s="8"/>
      <c r="U42" s="8"/>
      <c r="V42" s="8"/>
      <c r="W42" s="8"/>
      <c r="X42" s="8">
        <v>165723000</v>
      </c>
      <c r="Y42" s="8"/>
      <c r="Z42" s="8"/>
      <c r="AA42" s="8"/>
      <c r="AB42" s="8"/>
      <c r="AC42" s="8">
        <v>0</v>
      </c>
      <c r="AD42" s="8">
        <f t="shared" si="9"/>
        <v>1570103726</v>
      </c>
      <c r="AE42" s="8">
        <f t="shared" si="8"/>
        <v>1570103726</v>
      </c>
      <c r="AF42" s="2"/>
      <c r="AG42" s="41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</row>
    <row r="43" spans="1:44" ht="22.5" customHeight="1" x14ac:dyDescent="0.3">
      <c r="A43" s="3"/>
      <c r="B43" s="18" t="s">
        <v>39</v>
      </c>
      <c r="D43" s="17" t="s">
        <v>93</v>
      </c>
      <c r="F43" s="8"/>
      <c r="G43" s="8"/>
      <c r="H43" s="8">
        <v>0</v>
      </c>
      <c r="I43" s="8"/>
      <c r="J43" s="8"/>
      <c r="K43" s="8"/>
      <c r="L43" s="8"/>
      <c r="M43" s="8">
        <v>2346274000</v>
      </c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>
        <v>0</v>
      </c>
      <c r="AD43" s="8">
        <f t="shared" si="9"/>
        <v>2346274000</v>
      </c>
      <c r="AE43" s="8">
        <f t="shared" si="8"/>
        <v>2346274000</v>
      </c>
      <c r="AF43" s="2"/>
      <c r="AG43" s="41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</row>
    <row r="44" spans="1:44" ht="22.5" customHeight="1" x14ac:dyDescent="0.3">
      <c r="A44" s="3"/>
      <c r="B44" s="18" t="s">
        <v>31</v>
      </c>
      <c r="D44" s="17" t="s">
        <v>94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>
        <v>1992263532</v>
      </c>
      <c r="U44" s="8"/>
      <c r="V44" s="8"/>
      <c r="W44" s="8"/>
      <c r="X44" s="8">
        <v>73956425</v>
      </c>
      <c r="Y44" s="8"/>
      <c r="Z44" s="8">
        <v>473520000</v>
      </c>
      <c r="AA44" s="8"/>
      <c r="AB44" s="8"/>
      <c r="AC44" s="8">
        <v>0</v>
      </c>
      <c r="AD44" s="8">
        <f t="shared" si="9"/>
        <v>2539739957</v>
      </c>
      <c r="AE44" s="8">
        <f t="shared" ref="AE44:AE69" si="45">SUM(F44:AB44)</f>
        <v>2539739957</v>
      </c>
      <c r="AF44" s="2"/>
      <c r="AG44" s="41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</row>
    <row r="45" spans="1:44" ht="22.5" customHeight="1" x14ac:dyDescent="0.3">
      <c r="A45" s="3"/>
      <c r="B45" s="18" t="s">
        <v>23</v>
      </c>
      <c r="D45" s="17" t="s">
        <v>121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>
        <v>0</v>
      </c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>
        <v>0</v>
      </c>
      <c r="AD45" s="8">
        <f t="shared" ref="AD45" si="46">+AE45-AC45</f>
        <v>0</v>
      </c>
      <c r="AE45" s="8">
        <f t="shared" si="45"/>
        <v>0</v>
      </c>
      <c r="AF45" s="2"/>
      <c r="AG45" s="41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1:44" ht="22.5" customHeight="1" x14ac:dyDescent="0.3">
      <c r="A46" s="3"/>
      <c r="B46" s="18" t="s">
        <v>25</v>
      </c>
      <c r="D46" s="17" t="s">
        <v>141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>
        <v>1791873670</v>
      </c>
      <c r="U46" s="8"/>
      <c r="V46" s="8"/>
      <c r="W46" s="8"/>
      <c r="X46" s="8"/>
      <c r="Y46" s="8"/>
      <c r="Z46" s="8">
        <v>64634540</v>
      </c>
      <c r="AA46" s="8"/>
      <c r="AB46" s="8"/>
      <c r="AC46" s="8">
        <v>0</v>
      </c>
      <c r="AD46" s="8">
        <f t="shared" ref="AD46" si="47">+AE46-AC46</f>
        <v>1856508210</v>
      </c>
      <c r="AE46" s="8">
        <f t="shared" ref="AE46" si="48">SUM(F46:AB46)</f>
        <v>1856508210</v>
      </c>
      <c r="AF46" s="2"/>
      <c r="AG46" s="41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</row>
    <row r="47" spans="1:44" ht="22.5" customHeight="1" x14ac:dyDescent="0.3">
      <c r="A47" s="3"/>
      <c r="B47" s="16" t="s">
        <v>13</v>
      </c>
      <c r="D47" s="17" t="s">
        <v>30</v>
      </c>
      <c r="F47" s="8">
        <v>312968854</v>
      </c>
      <c r="G47" s="8">
        <v>307558015</v>
      </c>
      <c r="H47" s="8">
        <v>396931836</v>
      </c>
      <c r="I47" s="8"/>
      <c r="J47" s="8">
        <v>1342800084</v>
      </c>
      <c r="K47" s="8">
        <v>39776794</v>
      </c>
      <c r="L47" s="8">
        <v>45057376</v>
      </c>
      <c r="M47" s="8">
        <v>152902961</v>
      </c>
      <c r="N47" s="8">
        <v>0</v>
      </c>
      <c r="O47" s="8">
        <v>135952940</v>
      </c>
      <c r="P47" s="8">
        <v>0</v>
      </c>
      <c r="Q47" s="8">
        <v>193824220</v>
      </c>
      <c r="R47" s="8">
        <v>97668262</v>
      </c>
      <c r="S47" s="8">
        <v>172181255</v>
      </c>
      <c r="T47" s="8">
        <v>269749472</v>
      </c>
      <c r="U47" s="8">
        <v>185074604</v>
      </c>
      <c r="V47" s="8"/>
      <c r="W47" s="8">
        <v>162341495</v>
      </c>
      <c r="X47" s="8">
        <v>461271466</v>
      </c>
      <c r="Y47" s="8"/>
      <c r="Z47" s="8">
        <v>4155262</v>
      </c>
      <c r="AA47" s="8">
        <v>82814000</v>
      </c>
      <c r="AB47" s="8"/>
      <c r="AC47" s="8">
        <v>0</v>
      </c>
      <c r="AD47" s="8">
        <f t="shared" si="9"/>
        <v>4363028896</v>
      </c>
      <c r="AE47" s="8">
        <f t="shared" si="45"/>
        <v>4363028896</v>
      </c>
      <c r="AF47" s="2"/>
      <c r="AG47" s="5">
        <f t="shared" si="20"/>
        <v>4280214896</v>
      </c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</row>
    <row r="48" spans="1:44" ht="22.5" customHeight="1" x14ac:dyDescent="0.3">
      <c r="A48" s="3"/>
      <c r="B48" s="16" t="s">
        <v>63</v>
      </c>
      <c r="D48" s="17" t="s">
        <v>55</v>
      </c>
      <c r="F48" s="8"/>
      <c r="G48" s="8">
        <v>0</v>
      </c>
      <c r="H48" s="8">
        <v>184641957</v>
      </c>
      <c r="I48" s="8"/>
      <c r="J48" s="8">
        <v>842114111</v>
      </c>
      <c r="K48" s="8"/>
      <c r="L48" s="8"/>
      <c r="M48" s="8"/>
      <c r="N48" s="8"/>
      <c r="O48" s="8"/>
      <c r="P48" s="8"/>
      <c r="Q48" s="8"/>
      <c r="R48" s="8"/>
      <c r="S48" s="8"/>
      <c r="T48" s="8">
        <v>48491269</v>
      </c>
      <c r="U48" s="8"/>
      <c r="V48" s="8"/>
      <c r="W48" s="8">
        <v>902815877</v>
      </c>
      <c r="X48" s="8"/>
      <c r="Y48" s="8"/>
      <c r="Z48" s="8"/>
      <c r="AA48" s="8"/>
      <c r="AB48" s="8"/>
      <c r="AC48" s="8">
        <v>0</v>
      </c>
      <c r="AD48" s="8">
        <f t="shared" si="9"/>
        <v>1978063214</v>
      </c>
      <c r="AE48" s="8">
        <f t="shared" si="45"/>
        <v>1978063214</v>
      </c>
      <c r="AF48" s="2"/>
      <c r="AG48" s="41">
        <f t="shared" si="20"/>
        <v>1978063214</v>
      </c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</row>
    <row r="49" spans="1:44" ht="22.5" customHeight="1" x14ac:dyDescent="0.3">
      <c r="A49" s="3"/>
      <c r="B49" s="16" t="s">
        <v>64</v>
      </c>
      <c r="D49" s="20" t="s">
        <v>56</v>
      </c>
      <c r="F49" s="8">
        <f>SUM(F50:F57)</f>
        <v>1823498503</v>
      </c>
      <c r="G49" s="8">
        <f t="shared" ref="G49:AB49" si="49">SUM(G50:G57)</f>
        <v>333450162</v>
      </c>
      <c r="H49" s="8">
        <f t="shared" si="49"/>
        <v>603974467</v>
      </c>
      <c r="I49" s="8">
        <f t="shared" si="49"/>
        <v>0</v>
      </c>
      <c r="J49" s="8">
        <f t="shared" si="49"/>
        <v>319808613</v>
      </c>
      <c r="K49" s="8">
        <f t="shared" si="49"/>
        <v>496043096</v>
      </c>
      <c r="L49" s="8">
        <f t="shared" si="49"/>
        <v>14586738704</v>
      </c>
      <c r="M49" s="8">
        <f t="shared" si="49"/>
        <v>112866693</v>
      </c>
      <c r="N49" s="8">
        <f t="shared" ref="N49" si="50">SUM(N50:N57)</f>
        <v>142804022</v>
      </c>
      <c r="O49" s="8">
        <f t="shared" si="49"/>
        <v>610729416</v>
      </c>
      <c r="P49" s="8">
        <f t="shared" si="49"/>
        <v>748112921</v>
      </c>
      <c r="Q49" s="8">
        <f t="shared" si="49"/>
        <v>406282943</v>
      </c>
      <c r="R49" s="8">
        <f t="shared" si="49"/>
        <v>26927868</v>
      </c>
      <c r="S49" s="8">
        <f t="shared" si="49"/>
        <v>378418933</v>
      </c>
      <c r="T49" s="8">
        <f t="shared" si="49"/>
        <v>568297642</v>
      </c>
      <c r="U49" s="8">
        <f t="shared" si="49"/>
        <v>155478932</v>
      </c>
      <c r="V49" s="8">
        <f t="shared" si="49"/>
        <v>5497357</v>
      </c>
      <c r="W49" s="8">
        <f t="shared" si="49"/>
        <v>705424615</v>
      </c>
      <c r="X49" s="8">
        <f t="shared" si="49"/>
        <v>668060789</v>
      </c>
      <c r="Y49" s="8">
        <f t="shared" si="49"/>
        <v>1184576251</v>
      </c>
      <c r="Z49" s="8">
        <f t="shared" ref="Z49" si="51">SUM(Z50:Z57)</f>
        <v>0</v>
      </c>
      <c r="AA49" s="8">
        <f t="shared" si="49"/>
        <v>197860000</v>
      </c>
      <c r="AB49" s="8">
        <f t="shared" si="49"/>
        <v>161899000</v>
      </c>
      <c r="AC49" s="8">
        <v>0</v>
      </c>
      <c r="AD49" s="8">
        <f t="shared" si="9"/>
        <v>24236750927</v>
      </c>
      <c r="AE49" s="8">
        <f t="shared" si="45"/>
        <v>24236750927</v>
      </c>
      <c r="AF49" s="2"/>
      <c r="AG49" s="5">
        <f t="shared" si="20"/>
        <v>23876991927</v>
      </c>
      <c r="AH49" s="2"/>
      <c r="AI49" s="2" t="s">
        <v>122</v>
      </c>
      <c r="AJ49" s="2"/>
      <c r="AK49" s="2"/>
      <c r="AL49" s="2"/>
      <c r="AM49" s="2"/>
      <c r="AN49" s="2"/>
      <c r="AO49" s="2"/>
      <c r="AP49" s="2"/>
      <c r="AQ49" s="2"/>
      <c r="AR49" s="2"/>
    </row>
    <row r="50" spans="1:44" ht="22.5" customHeight="1" x14ac:dyDescent="0.3">
      <c r="A50" s="3"/>
      <c r="B50" s="28" t="s">
        <v>20</v>
      </c>
      <c r="C50" s="26"/>
      <c r="D50" s="29" t="s">
        <v>38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>
        <v>0</v>
      </c>
      <c r="AD50" s="9">
        <f t="shared" si="9"/>
        <v>0</v>
      </c>
      <c r="AE50" s="9">
        <f t="shared" si="45"/>
        <v>0</v>
      </c>
      <c r="AF50" s="2"/>
      <c r="AG50" s="5">
        <f t="shared" si="20"/>
        <v>0</v>
      </c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ht="22.5" customHeight="1" x14ac:dyDescent="0.3">
      <c r="A51" s="3"/>
      <c r="B51" s="18" t="s">
        <v>39</v>
      </c>
      <c r="D51" s="17" t="s">
        <v>85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>
        <v>0</v>
      </c>
      <c r="AD51" s="8">
        <f t="shared" si="9"/>
        <v>0</v>
      </c>
      <c r="AE51" s="8">
        <f t="shared" si="45"/>
        <v>0</v>
      </c>
      <c r="AF51" s="2"/>
      <c r="AG51" s="5">
        <f t="shared" si="20"/>
        <v>0</v>
      </c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ht="22.5" customHeight="1" x14ac:dyDescent="0.3">
      <c r="A52" s="3"/>
      <c r="B52" s="18" t="s">
        <v>31</v>
      </c>
      <c r="D52" s="17" t="s">
        <v>33</v>
      </c>
      <c r="F52" s="8">
        <v>27292611</v>
      </c>
      <c r="G52" s="8">
        <v>133293451</v>
      </c>
      <c r="H52" s="8">
        <v>118398685</v>
      </c>
      <c r="I52" s="8"/>
      <c r="J52" s="8">
        <v>0</v>
      </c>
      <c r="K52" s="8">
        <v>0</v>
      </c>
      <c r="L52" s="8">
        <v>4639071361</v>
      </c>
      <c r="M52" s="8">
        <v>55994105</v>
      </c>
      <c r="N52" s="8">
        <v>142804022</v>
      </c>
      <c r="O52" s="8">
        <v>108426798</v>
      </c>
      <c r="P52" s="8">
        <v>130930269</v>
      </c>
      <c r="Q52" s="8"/>
      <c r="R52" s="8"/>
      <c r="S52" s="8">
        <v>130852400</v>
      </c>
      <c r="T52" s="8">
        <v>104219158</v>
      </c>
      <c r="U52" s="8"/>
      <c r="V52" s="8"/>
      <c r="W52" s="8">
        <v>0</v>
      </c>
      <c r="X52" s="8">
        <v>23855692</v>
      </c>
      <c r="Y52" s="8"/>
      <c r="Z52" s="8"/>
      <c r="AA52" s="8">
        <v>62475000</v>
      </c>
      <c r="AB52" s="8">
        <v>24070000</v>
      </c>
      <c r="AC52" s="8">
        <v>0</v>
      </c>
      <c r="AD52" s="8">
        <f t="shared" si="9"/>
        <v>5701683552</v>
      </c>
      <c r="AE52" s="8">
        <f t="shared" si="45"/>
        <v>5701683552</v>
      </c>
      <c r="AF52" s="2"/>
      <c r="AG52" s="41">
        <f t="shared" si="20"/>
        <v>5615138552</v>
      </c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ht="22.5" customHeight="1" x14ac:dyDescent="0.3">
      <c r="A53" s="3"/>
      <c r="B53" s="18" t="s">
        <v>32</v>
      </c>
      <c r="D53" s="17" t="s">
        <v>34</v>
      </c>
      <c r="F53" s="8"/>
      <c r="G53" s="8"/>
      <c r="H53" s="8"/>
      <c r="I53" s="8"/>
      <c r="J53" s="8">
        <v>75765067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>
        <v>4536122</v>
      </c>
      <c r="Y53" s="8"/>
      <c r="Z53" s="8"/>
      <c r="AA53" s="8"/>
      <c r="AB53" s="8">
        <v>0</v>
      </c>
      <c r="AC53" s="8">
        <v>0</v>
      </c>
      <c r="AD53" s="8">
        <f t="shared" si="9"/>
        <v>80301189</v>
      </c>
      <c r="AE53" s="8">
        <f t="shared" si="45"/>
        <v>80301189</v>
      </c>
      <c r="AF53" s="2"/>
      <c r="AG53" s="41">
        <f t="shared" si="20"/>
        <v>80301189</v>
      </c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ht="22.5" customHeight="1" x14ac:dyDescent="0.3">
      <c r="A54" s="3"/>
      <c r="B54" s="18" t="s">
        <v>37</v>
      </c>
      <c r="D54" s="17" t="s">
        <v>47</v>
      </c>
      <c r="F54" s="8">
        <v>264288938</v>
      </c>
      <c r="G54" s="8">
        <v>17527799</v>
      </c>
      <c r="H54" s="8">
        <v>107149869</v>
      </c>
      <c r="I54" s="8"/>
      <c r="J54" s="8">
        <v>12323121</v>
      </c>
      <c r="K54" s="8">
        <v>299445588</v>
      </c>
      <c r="L54" s="8">
        <v>9947667343</v>
      </c>
      <c r="M54" s="8">
        <v>5732721</v>
      </c>
      <c r="N54" s="8"/>
      <c r="O54" s="8">
        <v>293477534</v>
      </c>
      <c r="P54" s="8">
        <v>595728776</v>
      </c>
      <c r="Q54" s="8">
        <v>24545554</v>
      </c>
      <c r="R54" s="8">
        <v>6621037</v>
      </c>
      <c r="S54" s="8">
        <v>6501833</v>
      </c>
      <c r="T54" s="8">
        <v>21574491</v>
      </c>
      <c r="U54" s="8">
        <v>24147914</v>
      </c>
      <c r="V54" s="8"/>
      <c r="W54" s="8">
        <v>14350725</v>
      </c>
      <c r="X54" s="8">
        <v>27676497</v>
      </c>
      <c r="Y54" s="8">
        <v>1184576251</v>
      </c>
      <c r="Z54" s="8">
        <v>0</v>
      </c>
      <c r="AA54" s="8">
        <v>105773000</v>
      </c>
      <c r="AB54" s="8">
        <v>22278000</v>
      </c>
      <c r="AC54" s="8">
        <v>0</v>
      </c>
      <c r="AD54" s="8">
        <f t="shared" si="9"/>
        <v>12981386991</v>
      </c>
      <c r="AE54" s="8">
        <f t="shared" si="45"/>
        <v>12981386991</v>
      </c>
      <c r="AF54" s="2"/>
      <c r="AG54" s="41">
        <f t="shared" si="20"/>
        <v>12853335991</v>
      </c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ht="22.5" customHeight="1" x14ac:dyDescent="0.3">
      <c r="A55" s="3"/>
      <c r="B55" s="18" t="s">
        <v>21</v>
      </c>
      <c r="D55" s="17" t="s">
        <v>36</v>
      </c>
      <c r="F55" s="8">
        <v>331187975</v>
      </c>
      <c r="G55" s="8">
        <v>39686546</v>
      </c>
      <c r="H55" s="8">
        <v>69367573</v>
      </c>
      <c r="I55" s="8"/>
      <c r="J55" s="8">
        <v>12057482</v>
      </c>
      <c r="K55" s="8"/>
      <c r="L55" s="8"/>
      <c r="M55" s="8">
        <v>13765147</v>
      </c>
      <c r="N55" s="8"/>
      <c r="O55" s="8">
        <v>101362673</v>
      </c>
      <c r="P55" s="8"/>
      <c r="Q55" s="8">
        <v>252700958</v>
      </c>
      <c r="R55" s="8">
        <v>20306831</v>
      </c>
      <c r="S55" s="8">
        <v>39367168</v>
      </c>
      <c r="T55" s="8">
        <v>55866566</v>
      </c>
      <c r="U55" s="8">
        <v>2088450</v>
      </c>
      <c r="V55" s="8">
        <v>5497357</v>
      </c>
      <c r="W55" s="8">
        <v>179902366</v>
      </c>
      <c r="X55" s="8">
        <v>214188775</v>
      </c>
      <c r="Y55" s="8"/>
      <c r="Z55" s="8"/>
      <c r="AA55" s="8">
        <v>6317000</v>
      </c>
      <c r="AB55" s="8">
        <v>69165000</v>
      </c>
      <c r="AC55" s="8">
        <v>0</v>
      </c>
      <c r="AD55" s="8">
        <f t="shared" si="9"/>
        <v>1412827867</v>
      </c>
      <c r="AE55" s="8">
        <f t="shared" si="45"/>
        <v>1412827867</v>
      </c>
      <c r="AF55" s="2"/>
      <c r="AG55" s="41">
        <f t="shared" si="20"/>
        <v>1337345867</v>
      </c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ht="22.5" customHeight="1" x14ac:dyDescent="0.3">
      <c r="A56" s="3"/>
      <c r="B56" s="18" t="s">
        <v>23</v>
      </c>
      <c r="D56" s="17" t="s">
        <v>35</v>
      </c>
      <c r="F56" s="8">
        <v>1200728979</v>
      </c>
      <c r="G56" s="8">
        <v>142942366</v>
      </c>
      <c r="H56" s="8">
        <v>309058340</v>
      </c>
      <c r="I56" s="8"/>
      <c r="J56" s="8">
        <v>219662943</v>
      </c>
      <c r="K56" s="8">
        <v>196597508</v>
      </c>
      <c r="L56" s="8"/>
      <c r="M56" s="8">
        <v>37374720</v>
      </c>
      <c r="N56" s="8"/>
      <c r="O56" s="8">
        <v>103440211</v>
      </c>
      <c r="P56" s="8"/>
      <c r="Q56" s="8">
        <v>129036431</v>
      </c>
      <c r="R56" s="8">
        <v>0</v>
      </c>
      <c r="S56" s="8">
        <v>201697532</v>
      </c>
      <c r="T56" s="8">
        <v>386637427</v>
      </c>
      <c r="U56" s="8">
        <v>129242568</v>
      </c>
      <c r="V56" s="8"/>
      <c r="W56" s="8">
        <v>511171524</v>
      </c>
      <c r="X56" s="8">
        <v>397803703</v>
      </c>
      <c r="Y56" s="8"/>
      <c r="Z56" s="8"/>
      <c r="AA56" s="8">
        <v>23295000</v>
      </c>
      <c r="AB56" s="8">
        <v>46386000</v>
      </c>
      <c r="AC56" s="8">
        <v>0</v>
      </c>
      <c r="AD56" s="8">
        <f t="shared" si="9"/>
        <v>4035075252</v>
      </c>
      <c r="AE56" s="8">
        <f t="shared" si="45"/>
        <v>4035075252</v>
      </c>
      <c r="AF56" s="2"/>
      <c r="AG56" s="41">
        <f t="shared" si="20"/>
        <v>3965394252</v>
      </c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ht="22.5" customHeight="1" x14ac:dyDescent="0.3">
      <c r="A57" s="3"/>
      <c r="B57" s="18" t="s">
        <v>83</v>
      </c>
      <c r="D57" s="17" t="s">
        <v>84</v>
      </c>
      <c r="F57" s="8"/>
      <c r="G57" s="8"/>
      <c r="H57" s="8">
        <v>0</v>
      </c>
      <c r="I57" s="8"/>
      <c r="J57" s="8"/>
      <c r="K57" s="8"/>
      <c r="L57" s="8"/>
      <c r="M57" s="8">
        <v>0</v>
      </c>
      <c r="N57" s="8"/>
      <c r="O57" s="8">
        <v>4022200</v>
      </c>
      <c r="P57" s="8">
        <v>21453876</v>
      </c>
      <c r="Q57" s="8"/>
      <c r="R57" s="8"/>
      <c r="S57" s="8"/>
      <c r="T57" s="8">
        <v>0</v>
      </c>
      <c r="U57" s="8">
        <v>0</v>
      </c>
      <c r="V57" s="8"/>
      <c r="W57" s="8"/>
      <c r="X57" s="8">
        <v>0</v>
      </c>
      <c r="Y57" s="8"/>
      <c r="Z57" s="8"/>
      <c r="AA57" s="8"/>
      <c r="AB57" s="8"/>
      <c r="AC57" s="8">
        <v>0</v>
      </c>
      <c r="AD57" s="8">
        <f t="shared" si="9"/>
        <v>25476076</v>
      </c>
      <c r="AE57" s="8">
        <f t="shared" si="45"/>
        <v>25476076</v>
      </c>
      <c r="AF57" s="2"/>
      <c r="AG57" s="5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ht="22.5" customHeight="1" x14ac:dyDescent="0.3">
      <c r="A58" s="3"/>
      <c r="B58" s="21">
        <v>30</v>
      </c>
      <c r="C58" s="22"/>
      <c r="D58" s="23" t="s">
        <v>87</v>
      </c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8">
        <v>0</v>
      </c>
      <c r="AD58" s="8">
        <f t="shared" si="9"/>
        <v>0</v>
      </c>
      <c r="AE58" s="8">
        <f t="shared" si="45"/>
        <v>0</v>
      </c>
      <c r="AF58" s="2"/>
      <c r="AG58" s="5">
        <f t="shared" si="20"/>
        <v>0</v>
      </c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ht="22.5" customHeight="1" x14ac:dyDescent="0.3">
      <c r="A59" s="3"/>
      <c r="B59" s="21" t="s">
        <v>65</v>
      </c>
      <c r="C59" s="22"/>
      <c r="D59" s="23" t="s">
        <v>15</v>
      </c>
      <c r="F59" s="10">
        <f>SUM(F60:F62)</f>
        <v>0</v>
      </c>
      <c r="G59" s="10">
        <f t="shared" ref="G59:AB59" si="52">SUM(G60:G62)</f>
        <v>35933603156</v>
      </c>
      <c r="H59" s="10">
        <f t="shared" ref="H59:M59" si="53">SUM(H60:H62)</f>
        <v>173770607594</v>
      </c>
      <c r="I59" s="10">
        <f t="shared" si="53"/>
        <v>0</v>
      </c>
      <c r="J59" s="10">
        <f t="shared" si="53"/>
        <v>1492337570583</v>
      </c>
      <c r="K59" s="10">
        <f t="shared" si="53"/>
        <v>0</v>
      </c>
      <c r="L59" s="10">
        <f t="shared" si="53"/>
        <v>65273803167</v>
      </c>
      <c r="M59" s="10">
        <f t="shared" si="53"/>
        <v>102261624526</v>
      </c>
      <c r="N59" s="10">
        <f t="shared" ref="N59" si="54">SUM(N60:N62)</f>
        <v>0</v>
      </c>
      <c r="O59" s="10">
        <f t="shared" si="52"/>
        <v>100099971989</v>
      </c>
      <c r="P59" s="10">
        <f t="shared" ref="P59" si="55">SUM(P60:P62)</f>
        <v>1302435740</v>
      </c>
      <c r="Q59" s="10">
        <f>SUM(Q60:Q62)</f>
        <v>0</v>
      </c>
      <c r="R59" s="10">
        <f>SUM(R60:R62)</f>
        <v>0</v>
      </c>
      <c r="S59" s="10">
        <f t="shared" si="52"/>
        <v>281918365</v>
      </c>
      <c r="T59" s="10">
        <f>SUM(T60:T62)</f>
        <v>167611651860</v>
      </c>
      <c r="U59" s="10">
        <f t="shared" si="52"/>
        <v>0</v>
      </c>
      <c r="V59" s="10">
        <f t="shared" ref="V59" si="56">SUM(V60:V62)</f>
        <v>0</v>
      </c>
      <c r="W59" s="10">
        <f>SUM(W60:W62)</f>
        <v>343801440836</v>
      </c>
      <c r="X59" s="10">
        <f t="shared" si="52"/>
        <v>7084111818</v>
      </c>
      <c r="Y59" s="10">
        <f t="shared" ref="Y59:Z59" si="57">SUM(Y60:Y62)</f>
        <v>0</v>
      </c>
      <c r="Z59" s="10">
        <f t="shared" si="57"/>
        <v>884660785</v>
      </c>
      <c r="AA59" s="10">
        <f t="shared" si="52"/>
        <v>0</v>
      </c>
      <c r="AB59" s="10">
        <f t="shared" si="52"/>
        <v>0</v>
      </c>
      <c r="AC59" s="40">
        <v>0</v>
      </c>
      <c r="AD59" s="40">
        <f t="shared" si="9"/>
        <v>2490643400419</v>
      </c>
      <c r="AE59" s="40">
        <f t="shared" si="45"/>
        <v>2490643400419</v>
      </c>
      <c r="AF59" s="2"/>
      <c r="AG59" s="5">
        <f t="shared" si="20"/>
        <v>2490643400419</v>
      </c>
      <c r="AH59" s="2"/>
      <c r="AI59" s="2" t="s">
        <v>122</v>
      </c>
      <c r="AJ59" s="2"/>
      <c r="AK59" s="2"/>
      <c r="AL59" s="2"/>
      <c r="AM59" s="2"/>
      <c r="AN59" s="2"/>
      <c r="AO59" s="2"/>
      <c r="AP59" s="2"/>
      <c r="AQ59" s="2"/>
      <c r="AR59" s="2"/>
    </row>
    <row r="60" spans="1:44" ht="22.5" customHeight="1" x14ac:dyDescent="0.3">
      <c r="A60" s="3"/>
      <c r="B60" s="18" t="s">
        <v>20</v>
      </c>
      <c r="D60" s="17" t="s">
        <v>42</v>
      </c>
      <c r="F60" s="8"/>
      <c r="G60" s="8">
        <v>422891710</v>
      </c>
      <c r="H60" s="8">
        <v>1077716848</v>
      </c>
      <c r="I60" s="8"/>
      <c r="J60" s="8">
        <v>3248107374</v>
      </c>
      <c r="K60" s="8"/>
      <c r="L60" s="8"/>
      <c r="M60" s="8">
        <v>2044939105</v>
      </c>
      <c r="N60" s="8"/>
      <c r="O60" s="8">
        <v>311795405</v>
      </c>
      <c r="P60" s="8"/>
      <c r="Q60" s="8"/>
      <c r="R60" s="8"/>
      <c r="S60" s="8">
        <v>281918365</v>
      </c>
      <c r="T60" s="8">
        <v>542135092</v>
      </c>
      <c r="U60" s="8"/>
      <c r="V60" s="8"/>
      <c r="W60" s="8"/>
      <c r="X60" s="8">
        <v>749349639</v>
      </c>
      <c r="Y60" s="8"/>
      <c r="Z60" s="8">
        <v>884660785</v>
      </c>
      <c r="AA60" s="8"/>
      <c r="AB60" s="8"/>
      <c r="AC60" s="8">
        <v>0</v>
      </c>
      <c r="AD60" s="8">
        <f t="shared" si="9"/>
        <v>9563514323</v>
      </c>
      <c r="AE60" s="8">
        <f t="shared" si="45"/>
        <v>9563514323</v>
      </c>
      <c r="AF60" s="2"/>
      <c r="AG60" s="41">
        <f t="shared" si="20"/>
        <v>9563514323</v>
      </c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ht="22.5" customHeight="1" x14ac:dyDescent="0.3">
      <c r="A61" s="3"/>
      <c r="B61" s="18" t="s">
        <v>39</v>
      </c>
      <c r="D61" s="17" t="s">
        <v>43</v>
      </c>
      <c r="F61" s="8"/>
      <c r="G61" s="8">
        <v>35510711446</v>
      </c>
      <c r="H61" s="8">
        <v>172692890746</v>
      </c>
      <c r="I61" s="8"/>
      <c r="J61" s="8">
        <v>1489089463209</v>
      </c>
      <c r="K61" s="8"/>
      <c r="L61" s="8">
        <v>65273803167</v>
      </c>
      <c r="M61" s="8">
        <v>100216685421</v>
      </c>
      <c r="N61" s="8"/>
      <c r="O61" s="8">
        <v>99788176584</v>
      </c>
      <c r="P61" s="8">
        <v>1302435740</v>
      </c>
      <c r="Q61" s="8"/>
      <c r="R61" s="8"/>
      <c r="S61" s="8"/>
      <c r="T61" s="8">
        <v>167069516768</v>
      </c>
      <c r="U61" s="8"/>
      <c r="V61" s="8"/>
      <c r="W61" s="8">
        <v>343801440836</v>
      </c>
      <c r="X61" s="8">
        <v>6334762179</v>
      </c>
      <c r="Y61" s="8"/>
      <c r="Z61" s="8"/>
      <c r="AA61" s="8"/>
      <c r="AB61" s="8"/>
      <c r="AC61" s="8">
        <v>0</v>
      </c>
      <c r="AD61" s="8">
        <f t="shared" si="9"/>
        <v>2481079886096</v>
      </c>
      <c r="AE61" s="8">
        <f t="shared" si="45"/>
        <v>2481079886096</v>
      </c>
      <c r="AF61" s="2"/>
      <c r="AG61" s="41">
        <f t="shared" si="20"/>
        <v>2481079886096</v>
      </c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ht="22.5" customHeight="1" x14ac:dyDescent="0.3">
      <c r="A62" s="3"/>
      <c r="B62" s="18" t="s">
        <v>31</v>
      </c>
      <c r="D62" s="17" t="s">
        <v>88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>
        <v>0</v>
      </c>
      <c r="AD62" s="8">
        <f t="shared" si="9"/>
        <v>0</v>
      </c>
      <c r="AE62" s="8">
        <f t="shared" si="45"/>
        <v>0</v>
      </c>
      <c r="AF62" s="2"/>
      <c r="AG62" s="5">
        <f t="shared" si="20"/>
        <v>0</v>
      </c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ht="22.5" customHeight="1" x14ac:dyDescent="0.3">
      <c r="A63" s="3"/>
      <c r="B63" s="16" t="s">
        <v>16</v>
      </c>
      <c r="D63" s="17" t="s">
        <v>40</v>
      </c>
      <c r="F63" s="8"/>
      <c r="G63" s="8">
        <v>0</v>
      </c>
      <c r="H63" s="8">
        <v>0</v>
      </c>
      <c r="I63" s="8"/>
      <c r="J63" s="8">
        <v>0</v>
      </c>
      <c r="K63" s="8"/>
      <c r="L63" s="8"/>
      <c r="M63" s="8">
        <v>0</v>
      </c>
      <c r="N63" s="8"/>
      <c r="O63" s="8">
        <v>0</v>
      </c>
      <c r="P63" s="8"/>
      <c r="Q63" s="8"/>
      <c r="R63" s="8"/>
      <c r="S63" s="8"/>
      <c r="T63" s="8">
        <v>0</v>
      </c>
      <c r="U63" s="8"/>
      <c r="V63" s="8"/>
      <c r="W63" s="8"/>
      <c r="X63" s="8">
        <v>0</v>
      </c>
      <c r="Y63" s="8"/>
      <c r="Z63" s="8"/>
      <c r="AA63" s="8"/>
      <c r="AB63" s="8"/>
      <c r="AC63" s="8">
        <v>0</v>
      </c>
      <c r="AD63" s="8">
        <f t="shared" si="9"/>
        <v>0</v>
      </c>
      <c r="AE63" s="8">
        <f t="shared" si="45"/>
        <v>0</v>
      </c>
      <c r="AF63" s="2"/>
      <c r="AG63" s="5">
        <f t="shared" si="20"/>
        <v>0</v>
      </c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ht="22.5" customHeight="1" x14ac:dyDescent="0.3">
      <c r="A64" s="3"/>
      <c r="B64" s="21" t="s">
        <v>17</v>
      </c>
      <c r="C64" s="22"/>
      <c r="D64" s="23" t="s">
        <v>18</v>
      </c>
      <c r="E64" s="22"/>
      <c r="F64" s="10">
        <f>+SUM(F65:F67)</f>
        <v>0</v>
      </c>
      <c r="G64" s="10">
        <f t="shared" ref="G64:AB64" si="58">+SUM(G65:G67)</f>
        <v>0</v>
      </c>
      <c r="H64" s="10">
        <f t="shared" si="58"/>
        <v>0</v>
      </c>
      <c r="I64" s="10">
        <f t="shared" ref="I64" si="59">+SUM(I65:I67)</f>
        <v>0</v>
      </c>
      <c r="J64" s="10">
        <f t="shared" si="58"/>
        <v>0</v>
      </c>
      <c r="K64" s="10">
        <f t="shared" ref="K64:L64" si="60">+SUM(K65:K67)</f>
        <v>0</v>
      </c>
      <c r="L64" s="10">
        <f t="shared" si="60"/>
        <v>0</v>
      </c>
      <c r="M64" s="10">
        <f t="shared" si="58"/>
        <v>0</v>
      </c>
      <c r="N64" s="10">
        <f t="shared" ref="N64" si="61">+SUM(N65:N67)</f>
        <v>0</v>
      </c>
      <c r="O64" s="10">
        <f t="shared" si="58"/>
        <v>0</v>
      </c>
      <c r="P64" s="10">
        <f t="shared" ref="P64" si="62">+SUM(P65:P67)</f>
        <v>0</v>
      </c>
      <c r="Q64" s="10">
        <f>+SUM(Q65:Q67)</f>
        <v>21501445814</v>
      </c>
      <c r="R64" s="10">
        <f>+SUM(R65:R67)</f>
        <v>0</v>
      </c>
      <c r="S64" s="10">
        <f t="shared" si="58"/>
        <v>0</v>
      </c>
      <c r="T64" s="10">
        <f>+SUM(T65:T67)</f>
        <v>0</v>
      </c>
      <c r="U64" s="10">
        <f t="shared" si="58"/>
        <v>0</v>
      </c>
      <c r="V64" s="10">
        <f t="shared" si="58"/>
        <v>267622502321</v>
      </c>
      <c r="W64" s="10">
        <f t="shared" si="58"/>
        <v>482881296816</v>
      </c>
      <c r="X64" s="10">
        <f t="shared" si="58"/>
        <v>0</v>
      </c>
      <c r="Y64" s="10">
        <f t="shared" ref="Y64:Z64" si="63">+SUM(Y65:Y67)</f>
        <v>0</v>
      </c>
      <c r="Z64" s="10">
        <f t="shared" si="63"/>
        <v>0</v>
      </c>
      <c r="AA64" s="10">
        <f t="shared" si="58"/>
        <v>0</v>
      </c>
      <c r="AB64" s="10">
        <f t="shared" si="58"/>
        <v>0</v>
      </c>
      <c r="AC64" s="10">
        <f t="shared" ref="AC64" si="64">+SUM(AC65:AC67)</f>
        <v>248249979321</v>
      </c>
      <c r="AD64" s="10">
        <f t="shared" si="9"/>
        <v>523755265630</v>
      </c>
      <c r="AE64" s="10">
        <f t="shared" si="45"/>
        <v>772005244951</v>
      </c>
      <c r="AF64" s="2"/>
      <c r="AG64" s="41">
        <f t="shared" si="20"/>
        <v>772005244951</v>
      </c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ht="22.5" customHeight="1" x14ac:dyDescent="0.3">
      <c r="A65" s="3"/>
      <c r="B65" s="18" t="s">
        <v>20</v>
      </c>
      <c r="D65" s="17" t="s">
        <v>92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>
        <v>482881296816</v>
      </c>
      <c r="X65" s="8"/>
      <c r="Y65" s="8"/>
      <c r="Z65" s="8"/>
      <c r="AA65" s="8"/>
      <c r="AB65" s="8"/>
      <c r="AC65" s="8">
        <v>0</v>
      </c>
      <c r="AD65" s="8">
        <f t="shared" si="9"/>
        <v>482881296816</v>
      </c>
      <c r="AE65" s="8">
        <f t="shared" si="45"/>
        <v>482881296816</v>
      </c>
      <c r="AF65" s="2"/>
      <c r="AG65" s="41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ht="22.5" customHeight="1" x14ac:dyDescent="0.3">
      <c r="A66" s="3"/>
      <c r="B66" s="18" t="s">
        <v>39</v>
      </c>
      <c r="D66" s="17" t="s">
        <v>93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>
        <v>248249979321</v>
      </c>
      <c r="W66" s="8"/>
      <c r="X66" s="8"/>
      <c r="Y66" s="8"/>
      <c r="Z66" s="8"/>
      <c r="AA66" s="8"/>
      <c r="AB66" s="8"/>
      <c r="AC66" s="8">
        <f>+SUM(G66:AB66)</f>
        <v>248249979321</v>
      </c>
      <c r="AD66" s="8">
        <f t="shared" si="9"/>
        <v>0</v>
      </c>
      <c r="AE66" s="8">
        <f t="shared" si="45"/>
        <v>248249979321</v>
      </c>
      <c r="AF66" s="2"/>
      <c r="AG66" s="41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ht="22.5" customHeight="1" x14ac:dyDescent="0.3">
      <c r="A67" s="3"/>
      <c r="B67" s="18" t="s">
        <v>31</v>
      </c>
      <c r="D67" s="17" t="s">
        <v>95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>
        <v>21501445814</v>
      </c>
      <c r="R67" s="8"/>
      <c r="S67" s="8"/>
      <c r="T67" s="8"/>
      <c r="U67" s="8"/>
      <c r="V67" s="8">
        <v>19372523000</v>
      </c>
      <c r="W67" s="8"/>
      <c r="X67" s="8"/>
      <c r="Y67" s="8"/>
      <c r="Z67" s="8"/>
      <c r="AA67" s="8"/>
      <c r="AB67" s="8"/>
      <c r="AC67" s="8">
        <v>0</v>
      </c>
      <c r="AD67" s="8">
        <f t="shared" si="9"/>
        <v>40873968814</v>
      </c>
      <c r="AE67" s="8">
        <f t="shared" si="45"/>
        <v>40873968814</v>
      </c>
      <c r="AF67" s="2"/>
      <c r="AG67" s="41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ht="22.5" customHeight="1" x14ac:dyDescent="0.3">
      <c r="A68" s="3"/>
      <c r="B68" s="16" t="s">
        <v>66</v>
      </c>
      <c r="D68" s="17" t="s">
        <v>41</v>
      </c>
      <c r="F68" s="8">
        <v>1010611685</v>
      </c>
      <c r="G68" s="8">
        <v>3838088545</v>
      </c>
      <c r="H68" s="8">
        <v>26634520986</v>
      </c>
      <c r="I68" s="8">
        <v>828007961</v>
      </c>
      <c r="J68" s="8">
        <v>129179835910</v>
      </c>
      <c r="K68" s="8">
        <v>859642969</v>
      </c>
      <c r="L68" s="8">
        <v>11547707282</v>
      </c>
      <c r="M68" s="8">
        <v>14243351484</v>
      </c>
      <c r="N68" s="8"/>
      <c r="O68" s="8">
        <v>6789826993</v>
      </c>
      <c r="P68" s="8">
        <v>69580512</v>
      </c>
      <c r="Q68" s="8">
        <v>50956516</v>
      </c>
      <c r="R68" s="8">
        <v>61037111</v>
      </c>
      <c r="S68" s="8">
        <v>529216217</v>
      </c>
      <c r="T68" s="8">
        <v>34694795091</v>
      </c>
      <c r="U68" s="8">
        <v>40159082</v>
      </c>
      <c r="V68" s="8">
        <v>1440000</v>
      </c>
      <c r="W68" s="8">
        <v>38009497261</v>
      </c>
      <c r="X68" s="8">
        <v>4311528800</v>
      </c>
      <c r="Y68" s="8">
        <v>116919537</v>
      </c>
      <c r="Z68" s="8"/>
      <c r="AA68" s="8">
        <v>352676000</v>
      </c>
      <c r="AB68" s="8">
        <v>584812000</v>
      </c>
      <c r="AC68" s="8">
        <v>0</v>
      </c>
      <c r="AD68" s="8">
        <f t="shared" si="9"/>
        <v>273754211942</v>
      </c>
      <c r="AE68" s="8">
        <f t="shared" si="45"/>
        <v>273754211942</v>
      </c>
      <c r="AF68" s="2"/>
      <c r="AG68" s="41">
        <f t="shared" si="20"/>
        <v>272816723942</v>
      </c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 ht="22.5" customHeight="1" x14ac:dyDescent="0.3">
      <c r="A69" s="3"/>
      <c r="B69" s="21" t="s">
        <v>67</v>
      </c>
      <c r="C69" s="22"/>
      <c r="D69" s="23" t="s">
        <v>19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/>
      <c r="AB69" s="10"/>
      <c r="AC69" s="10">
        <v>0</v>
      </c>
      <c r="AD69" s="10">
        <f t="shared" si="9"/>
        <v>0</v>
      </c>
      <c r="AE69" s="10">
        <f t="shared" si="45"/>
        <v>0</v>
      </c>
      <c r="AF69" s="2"/>
      <c r="AG69" s="5">
        <f t="shared" si="20"/>
        <v>0</v>
      </c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4" ht="25.5" customHeight="1" x14ac:dyDescent="0.25"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4" ht="18" hidden="1" customHeight="1" x14ac:dyDescent="0.25"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>
        <f t="shared" ref="AA71:AF71" si="65">+AA9-AA37</f>
        <v>149594000</v>
      </c>
      <c r="AB71" s="4">
        <f t="shared" si="65"/>
        <v>-1065230000</v>
      </c>
      <c r="AC71" s="4"/>
      <c r="AD71" s="4"/>
      <c r="AE71" s="4">
        <f t="shared" si="65"/>
        <v>-56517808230</v>
      </c>
      <c r="AF71" s="4">
        <f t="shared" si="65"/>
        <v>0</v>
      </c>
      <c r="AG71" s="4">
        <f>+AG9-AG37</f>
        <v>-55602172230</v>
      </c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4" ht="18" customHeight="1" x14ac:dyDescent="0.25"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spans="1:44" ht="18" customHeight="1" x14ac:dyDescent="0.25"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spans="1:44" ht="18" customHeight="1" x14ac:dyDescent="0.25"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spans="1:44" ht="18" customHeight="1" x14ac:dyDescent="0.25"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spans="1:44" ht="18" customHeight="1" x14ac:dyDescent="0.25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spans="1:44" ht="18" customHeight="1" x14ac:dyDescent="0.25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spans="1:44" ht="18" customHeight="1" x14ac:dyDescent="0.25">
      <c r="F78" s="2"/>
      <c r="G78" s="2"/>
      <c r="H78" s="2"/>
      <c r="I78" s="2"/>
      <c r="J78" s="2"/>
      <c r="K78" s="2"/>
      <c r="L78" s="2"/>
      <c r="M78" s="27"/>
      <c r="N78" s="2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spans="1:44" ht="18" customHeight="1" x14ac:dyDescent="0.25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spans="1:44" ht="18" customHeight="1" x14ac:dyDescent="0.25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spans="6:44" ht="18" customHeight="1" x14ac:dyDescent="0.25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spans="6:44" ht="18" customHeight="1" x14ac:dyDescent="0.25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spans="6:44" ht="18" customHeight="1" x14ac:dyDescent="0.25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spans="6:44" ht="18" customHeight="1" x14ac:dyDescent="0.25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spans="6:44" ht="18" customHeight="1" x14ac:dyDescent="0.25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spans="6:44" ht="18" customHeight="1" x14ac:dyDescent="0.25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spans="6:44" ht="18" customHeight="1" x14ac:dyDescent="0.25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spans="6:44" ht="18" customHeight="1" x14ac:dyDescent="0.25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spans="6:44" ht="18" customHeight="1" x14ac:dyDescent="0.25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spans="6:44" ht="18" customHeight="1" x14ac:dyDescent="0.25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spans="6:44" ht="18" customHeight="1" x14ac:dyDescent="0.25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spans="6:44" ht="18" customHeight="1" x14ac:dyDescent="0.25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spans="6:44" ht="18" customHeight="1" x14ac:dyDescent="0.25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spans="6:44" ht="18" customHeight="1" x14ac:dyDescent="0.25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spans="6:44" ht="18" customHeight="1" x14ac:dyDescent="0.25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spans="6:44" ht="18" customHeight="1" x14ac:dyDescent="0.25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spans="6:44" ht="18" customHeight="1" x14ac:dyDescent="0.25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spans="6:44" ht="18" customHeight="1" x14ac:dyDescent="0.25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spans="6:44" ht="18" customHeight="1" x14ac:dyDescent="0.25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spans="6:44" ht="18" customHeight="1" x14ac:dyDescent="0.25"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spans="6:44" ht="18" customHeight="1" x14ac:dyDescent="0.25"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spans="6:44" ht="18" customHeight="1" x14ac:dyDescent="0.25"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spans="6:44" ht="18" customHeight="1" x14ac:dyDescent="0.25"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spans="6:44" ht="18" customHeight="1" x14ac:dyDescent="0.25"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spans="6:44" ht="18" customHeight="1" x14ac:dyDescent="0.25"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spans="6:44" ht="18" customHeight="1" x14ac:dyDescent="0.25"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spans="6:44" ht="18" customHeight="1" x14ac:dyDescent="0.25"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</row>
    <row r="108" spans="6:44" ht="18" customHeight="1" x14ac:dyDescent="0.25"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</row>
    <row r="109" spans="6:44" ht="18" customHeight="1" x14ac:dyDescent="0.25"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</row>
    <row r="110" spans="6:44" ht="18" customHeight="1" x14ac:dyDescent="0.25"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</row>
    <row r="111" spans="6:44" ht="18" customHeight="1" x14ac:dyDescent="0.25"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</row>
    <row r="112" spans="6:44" ht="18" customHeight="1" x14ac:dyDescent="0.25"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</row>
    <row r="113" spans="32:44" ht="18" customHeight="1" x14ac:dyDescent="0.25"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</row>
    <row r="114" spans="32:44" ht="18" customHeight="1" x14ac:dyDescent="0.25"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</row>
    <row r="115" spans="32:44" ht="18" customHeight="1" x14ac:dyDescent="0.25"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</row>
    <row r="116" spans="32:44" ht="18" customHeight="1" x14ac:dyDescent="0.25"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</row>
    <row r="117" spans="32:44" ht="18" customHeight="1" x14ac:dyDescent="0.25"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</row>
    <row r="118" spans="32:44" ht="18" customHeight="1" x14ac:dyDescent="0.25"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</row>
    <row r="119" spans="32:44" ht="18" customHeight="1" x14ac:dyDescent="0.25"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</row>
    <row r="120" spans="32:44" ht="18" customHeight="1" x14ac:dyDescent="0.25"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</row>
    <row r="121" spans="32:44" ht="18" customHeight="1" x14ac:dyDescent="0.25"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</row>
    <row r="122" spans="32:44" ht="18" customHeight="1" x14ac:dyDescent="0.25"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</row>
    <row r="123" spans="32:44" ht="18" customHeight="1" x14ac:dyDescent="0.25"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</row>
    <row r="124" spans="32:44" ht="18" customHeight="1" x14ac:dyDescent="0.25"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</row>
    <row r="125" spans="32:44" ht="18" customHeight="1" x14ac:dyDescent="0.25"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</row>
    <row r="126" spans="32:44" ht="18" customHeight="1" x14ac:dyDescent="0.25"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</row>
    <row r="127" spans="32:44" ht="18" customHeight="1" x14ac:dyDescent="0.25"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</row>
    <row r="128" spans="32:44" ht="18" customHeight="1" x14ac:dyDescent="0.25"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</row>
    <row r="129" spans="32:44" ht="18" customHeight="1" x14ac:dyDescent="0.25"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</row>
    <row r="130" spans="32:44" ht="18" customHeight="1" x14ac:dyDescent="0.25"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</row>
    <row r="131" spans="32:44" ht="18" customHeight="1" x14ac:dyDescent="0.25"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</row>
  </sheetData>
  <pageMargins left="0.15748031496062992" right="0.15748031496062992" top="0.70866141732283472" bottom="0.35433070866141736" header="0.31496062992125984" footer="0.31496062992125984"/>
  <pageSetup scale="47" fitToHeight="0" orientation="landscape" r:id="rId1"/>
  <colBreaks count="1" manualBreakCount="1">
    <brk id="3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VIGENTE REGULAR</vt:lpstr>
      <vt:lpstr>EJEC REGULAR</vt:lpstr>
      <vt:lpstr>EJEC NO IMPRIMIR</vt:lpstr>
      <vt:lpstr>'EJEC NO IMPRIMIR'!Área_de_impresión</vt:lpstr>
      <vt:lpstr>'EJEC REGULAR'!Área_de_impresión</vt:lpstr>
      <vt:lpstr>'VIGENTE REGULAR'!Área_de_impresión</vt:lpstr>
      <vt:lpstr>'EJEC NO IMPRIMIR'!Títulos_a_imprimir</vt:lpstr>
      <vt:lpstr>'EJEC REGULAR'!Títulos_a_imprimir</vt:lpstr>
      <vt:lpstr>'VIGENTE REGULAR'!Títulos_a_imprimir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MODIFICACIONES PRESUPUESTARIAS DGOP</dc:subject>
  <dc:creator>LILIAN</dc:creator>
  <cp:lastModifiedBy>Juan Jutronic Oyarzun (Dirplan)</cp:lastModifiedBy>
  <cp:lastPrinted>2025-11-10T15:39:42Z</cp:lastPrinted>
  <dcterms:created xsi:type="dcterms:W3CDTF">1998-06-30T14:14:38Z</dcterms:created>
  <dcterms:modified xsi:type="dcterms:W3CDTF">2025-11-10T15:42:52Z</dcterms:modified>
</cp:coreProperties>
</file>