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libros mensuales\2023\libro\09_septiembre\"/>
    </mc:Choice>
  </mc:AlternateContent>
  <bookViews>
    <workbookView xWindow="-120" yWindow="-120" windowWidth="29040" windowHeight="15720" tabRatio="603"/>
  </bookViews>
  <sheets>
    <sheet name="VIGENTE REGULAR" sheetId="2" r:id="rId1"/>
    <sheet name="EJEC REGULAR" sheetId="6" r:id="rId2"/>
    <sheet name="EJEC NO IMPRIMIR" sheetId="5" state="hidden" r:id="rId3"/>
  </sheets>
  <definedNames>
    <definedName name="_xlnm._FilterDatabase" localSheetId="2" hidden="1">'EJEC NO IMPRIMIR'!$A$8:$AL$8</definedName>
    <definedName name="_xlnm._FilterDatabase" localSheetId="1" hidden="1">'EJEC REGULAR'!$A$8:$AJ$8</definedName>
    <definedName name="_xlnm._FilterDatabase" localSheetId="0" hidden="1">'VIGENTE REGULAR'!$A$8:$AK$8</definedName>
    <definedName name="A_impresión_IM" localSheetId="2">#REF!</definedName>
    <definedName name="A_impresión_IM" localSheetId="1">#REF!</definedName>
    <definedName name="A_impresión_IM">#REF!</definedName>
    <definedName name="_xlnm.Print_Area" localSheetId="2">'EJEC NO IMPRIMIR'!$A$2:$Y$65</definedName>
    <definedName name="_xlnm.Print_Area" localSheetId="1">'EJEC REGULAR'!$A$2:$Y$65</definedName>
    <definedName name="_xlnm.Print_Area" localSheetId="0">'VIGENTE REGULAR'!$A$2:$Y$65</definedName>
    <definedName name="INICIAL" localSheetId="2">#REF!</definedName>
    <definedName name="INICIAL" localSheetId="1">#REF!</definedName>
    <definedName name="INICIAL">#REF!</definedName>
    <definedName name="_xlnm.Print_Titles" localSheetId="2">'EJEC NO IMPRIMIR'!$B:$D</definedName>
    <definedName name="_xlnm.Print_Titles" localSheetId="1">'EJEC REGULAR'!$B:$D</definedName>
    <definedName name="_xlnm.Print_Titles" localSheetId="0">'VIGENTE REGULAR'!$B:$D</definedName>
    <definedName name="Títulos_a_imprimir_IM" localSheetId="2">#REF!</definedName>
    <definedName name="Títulos_a_imprimir_IM" localSheetId="1">#REF!</definedName>
    <definedName name="Títulos_a_imprimir_IM">#REF!</definedName>
    <definedName name="TRAMI" localSheetId="2">#REF!</definedName>
    <definedName name="TRAMI" localSheetId="1">#REF!</definedName>
    <definedName name="TRAMI">#REF!</definedName>
    <definedName name="VIGENTE" localSheetId="2">#REF!</definedName>
    <definedName name="VIGENTE" localSheetId="1">#REF!</definedName>
    <definedName name="VIGENTE">#REF!</definedName>
    <definedName name="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0" i="2" l="1"/>
  <c r="X10" i="2" s="1"/>
  <c r="G10" i="2"/>
  <c r="W10" i="2"/>
  <c r="W29" i="2"/>
  <c r="W30" i="2"/>
  <c r="Y11" i="5" l="1"/>
  <c r="Y10" i="5"/>
  <c r="Y26" i="5"/>
  <c r="Y25" i="5"/>
  <c r="Y23" i="5"/>
  <c r="F42" i="6" l="1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Y42" i="5"/>
  <c r="X42" i="5" s="1"/>
  <c r="X42" i="6" s="1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F38" i="5"/>
  <c r="Y42" i="6" l="1"/>
  <c r="AO42" i="6" s="1"/>
  <c r="W40" i="2"/>
  <c r="W31" i="2"/>
  <c r="G38" i="2" l="1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F38" i="2"/>
  <c r="Y42" i="2"/>
  <c r="X42" i="2" l="1"/>
  <c r="AL42" i="2"/>
  <c r="Y38" i="2"/>
  <c r="AL38" i="2" s="1"/>
  <c r="Y65" i="5"/>
  <c r="Y64" i="5"/>
  <c r="Y63" i="5"/>
  <c r="Y62" i="5"/>
  <c r="Y61" i="5"/>
  <c r="Y59" i="5"/>
  <c r="Y58" i="5"/>
  <c r="Y57" i="5"/>
  <c r="Y56" i="5"/>
  <c r="Y54" i="5"/>
  <c r="Y53" i="5"/>
  <c r="Y52" i="5"/>
  <c r="Y51" i="5"/>
  <c r="Y50" i="5"/>
  <c r="Y49" i="5"/>
  <c r="Y48" i="5"/>
  <c r="Y47" i="5"/>
  <c r="Y46" i="5"/>
  <c r="Y44" i="5"/>
  <c r="Y43" i="5"/>
  <c r="Y41" i="5"/>
  <c r="Y40" i="5"/>
  <c r="Y39" i="5"/>
  <c r="Y37" i="5"/>
  <c r="Y36" i="5"/>
  <c r="Y35" i="5"/>
  <c r="AA35" i="5" s="1"/>
  <c r="Y33" i="5"/>
  <c r="Y32" i="5"/>
  <c r="Y31" i="5"/>
  <c r="Y30" i="5"/>
  <c r="Y29" i="5"/>
  <c r="Y28" i="5"/>
  <c r="Y27" i="5"/>
  <c r="Y21" i="5"/>
  <c r="Y20" i="5"/>
  <c r="Y19" i="5"/>
  <c r="Y18" i="5"/>
  <c r="Y17" i="5"/>
  <c r="Y16" i="5"/>
  <c r="Y13" i="5"/>
  <c r="Y12" i="5"/>
  <c r="Y11" i="2"/>
  <c r="X11" i="2" s="1"/>
  <c r="Y65" i="2"/>
  <c r="AL65" i="2" s="1"/>
  <c r="Y64" i="2"/>
  <c r="AL64" i="2" s="1"/>
  <c r="Y63" i="2"/>
  <c r="AL63" i="2" s="1"/>
  <c r="Y62" i="2"/>
  <c r="AL62" i="2" s="1"/>
  <c r="Y61" i="2"/>
  <c r="AL61" i="2" s="1"/>
  <c r="Y59" i="2"/>
  <c r="AL59" i="2" s="1"/>
  <c r="Y58" i="2"/>
  <c r="AL58" i="2" s="1"/>
  <c r="Y57" i="2"/>
  <c r="AL57" i="2" s="1"/>
  <c r="Y56" i="2"/>
  <c r="AL56" i="2" s="1"/>
  <c r="Y54" i="2"/>
  <c r="AL54" i="2" s="1"/>
  <c r="Y53" i="2"/>
  <c r="AL53" i="2" s="1"/>
  <c r="Y52" i="2"/>
  <c r="AL52" i="2" s="1"/>
  <c r="Y51" i="2"/>
  <c r="AL51" i="2" s="1"/>
  <c r="Y50" i="2"/>
  <c r="AL50" i="2" s="1"/>
  <c r="Y49" i="2"/>
  <c r="AL49" i="2" s="1"/>
  <c r="Y48" i="2"/>
  <c r="AL48" i="2" s="1"/>
  <c r="Y47" i="2"/>
  <c r="AL47" i="2" s="1"/>
  <c r="Y46" i="2"/>
  <c r="AL46" i="2" s="1"/>
  <c r="Y44" i="2"/>
  <c r="AL44" i="2" s="1"/>
  <c r="Y43" i="2"/>
  <c r="AL43" i="2" s="1"/>
  <c r="Y41" i="2"/>
  <c r="AL41" i="2" s="1"/>
  <c r="Y40" i="2"/>
  <c r="AL40" i="2" s="1"/>
  <c r="Y39" i="2"/>
  <c r="AL39" i="2" s="1"/>
  <c r="Y37" i="2"/>
  <c r="AL37" i="2" s="1"/>
  <c r="Y36" i="2"/>
  <c r="AL36" i="2" s="1"/>
  <c r="Y35" i="2"/>
  <c r="AL35" i="2" s="1"/>
  <c r="Y33" i="2"/>
  <c r="Y32" i="2"/>
  <c r="Y31" i="2"/>
  <c r="Y30" i="2"/>
  <c r="Y29" i="2"/>
  <c r="Y28" i="2"/>
  <c r="Y27" i="2"/>
  <c r="Y26" i="2"/>
  <c r="Y25" i="2"/>
  <c r="Y23" i="2"/>
  <c r="Y21" i="2"/>
  <c r="Y20" i="2"/>
  <c r="Y19" i="2"/>
  <c r="Y18" i="2"/>
  <c r="Y17" i="2"/>
  <c r="Y16" i="2"/>
  <c r="Y13" i="2"/>
  <c r="Y12" i="2"/>
  <c r="W62" i="2"/>
  <c r="W11" i="6" l="1"/>
  <c r="W12" i="6"/>
  <c r="W13" i="6"/>
  <c r="W14" i="6"/>
  <c r="W15" i="6"/>
  <c r="W16" i="6"/>
  <c r="W17" i="6"/>
  <c r="W18" i="6"/>
  <c r="W19" i="6"/>
  <c r="W20" i="6"/>
  <c r="W21" i="6"/>
  <c r="W23" i="6"/>
  <c r="W25" i="6"/>
  <c r="W26" i="6"/>
  <c r="W27" i="6"/>
  <c r="W28" i="6"/>
  <c r="W29" i="6"/>
  <c r="W32" i="6"/>
  <c r="W33" i="6"/>
  <c r="W35" i="6"/>
  <c r="W36" i="6"/>
  <c r="W37" i="6"/>
  <c r="W39" i="6"/>
  <c r="W41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1" i="6"/>
  <c r="W63" i="6"/>
  <c r="W64" i="6"/>
  <c r="W65" i="6"/>
  <c r="W62" i="5"/>
  <c r="W60" i="5" s="1"/>
  <c r="W40" i="5"/>
  <c r="W38" i="5" s="1"/>
  <c r="W38" i="6" s="1"/>
  <c r="W31" i="5"/>
  <c r="W31" i="6" s="1"/>
  <c r="W30" i="5"/>
  <c r="W30" i="6" s="1"/>
  <c r="W10" i="5"/>
  <c r="W10" i="6" s="1"/>
  <c r="W60" i="2"/>
  <c r="W38" i="2"/>
  <c r="X38" i="2" s="1"/>
  <c r="X65" i="2"/>
  <c r="X64" i="2"/>
  <c r="X43" i="2"/>
  <c r="X36" i="2"/>
  <c r="X35" i="2"/>
  <c r="X33" i="2"/>
  <c r="X21" i="2"/>
  <c r="X19" i="2"/>
  <c r="X17" i="2"/>
  <c r="X16" i="2"/>
  <c r="X13" i="2"/>
  <c r="W60" i="6" l="1"/>
  <c r="W34" i="6" s="1"/>
  <c r="W62" i="6"/>
  <c r="W40" i="6"/>
  <c r="W24" i="5"/>
  <c r="W24" i="6" s="1"/>
  <c r="W34" i="5"/>
  <c r="W24" i="2"/>
  <c r="W22" i="2" s="1"/>
  <c r="W9" i="2" s="1"/>
  <c r="W22" i="5" l="1"/>
  <c r="W22" i="6" s="1"/>
  <c r="W9" i="6" s="1"/>
  <c r="W34" i="2"/>
  <c r="W9" i="5" l="1"/>
  <c r="H61" i="6"/>
  <c r="I61" i="6"/>
  <c r="J61" i="6"/>
  <c r="K61" i="6"/>
  <c r="L61" i="6"/>
  <c r="M61" i="6"/>
  <c r="N61" i="6"/>
  <c r="O61" i="6"/>
  <c r="P61" i="6"/>
  <c r="Q61" i="6"/>
  <c r="R61" i="6"/>
  <c r="F61" i="6"/>
  <c r="S61" i="6"/>
  <c r="T61" i="6"/>
  <c r="U61" i="6"/>
  <c r="V61" i="6"/>
  <c r="H62" i="6"/>
  <c r="I62" i="6"/>
  <c r="J62" i="6"/>
  <c r="K62" i="6"/>
  <c r="L62" i="6"/>
  <c r="M62" i="6"/>
  <c r="N62" i="6"/>
  <c r="O62" i="6"/>
  <c r="P62" i="6"/>
  <c r="Q62" i="6"/>
  <c r="R62" i="6"/>
  <c r="F62" i="6"/>
  <c r="S62" i="6"/>
  <c r="T62" i="6"/>
  <c r="U62" i="6"/>
  <c r="V62" i="6"/>
  <c r="H63" i="6"/>
  <c r="I63" i="6"/>
  <c r="J63" i="6"/>
  <c r="K63" i="6"/>
  <c r="L63" i="6"/>
  <c r="M63" i="6"/>
  <c r="N63" i="6"/>
  <c r="O63" i="6"/>
  <c r="P63" i="6"/>
  <c r="Q63" i="6"/>
  <c r="R63" i="6"/>
  <c r="F63" i="6"/>
  <c r="S63" i="6"/>
  <c r="T63" i="6"/>
  <c r="U63" i="6"/>
  <c r="V63" i="6"/>
  <c r="G63" i="6"/>
  <c r="G62" i="6"/>
  <c r="G61" i="6"/>
  <c r="X62" i="5"/>
  <c r="X62" i="6" s="1"/>
  <c r="X63" i="5"/>
  <c r="X63" i="6" s="1"/>
  <c r="X61" i="5"/>
  <c r="X61" i="6" s="1"/>
  <c r="X58" i="5"/>
  <c r="X58" i="6" s="1"/>
  <c r="H60" i="5"/>
  <c r="I60" i="5"/>
  <c r="J60" i="5"/>
  <c r="K60" i="5"/>
  <c r="L60" i="5"/>
  <c r="M60" i="5"/>
  <c r="N60" i="5"/>
  <c r="O60" i="5"/>
  <c r="P60" i="5"/>
  <c r="Q60" i="5"/>
  <c r="R60" i="5"/>
  <c r="F60" i="5"/>
  <c r="S60" i="5"/>
  <c r="T60" i="5"/>
  <c r="U60" i="5"/>
  <c r="V60" i="5"/>
  <c r="G60" i="5"/>
  <c r="H39" i="6"/>
  <c r="I39" i="6"/>
  <c r="J39" i="6"/>
  <c r="K39" i="6"/>
  <c r="L39" i="6"/>
  <c r="M39" i="6"/>
  <c r="N39" i="6"/>
  <c r="O39" i="6"/>
  <c r="P39" i="6"/>
  <c r="Q39" i="6"/>
  <c r="R39" i="6"/>
  <c r="F39" i="6"/>
  <c r="S39" i="6"/>
  <c r="T39" i="6"/>
  <c r="U39" i="6"/>
  <c r="V39" i="6"/>
  <c r="H40" i="6"/>
  <c r="I40" i="6"/>
  <c r="J40" i="6"/>
  <c r="K40" i="6"/>
  <c r="L40" i="6"/>
  <c r="M40" i="6"/>
  <c r="N40" i="6"/>
  <c r="O40" i="6"/>
  <c r="P40" i="6"/>
  <c r="Q40" i="6"/>
  <c r="R40" i="6"/>
  <c r="F40" i="6"/>
  <c r="S40" i="6"/>
  <c r="T40" i="6"/>
  <c r="U40" i="6"/>
  <c r="V40" i="6"/>
  <c r="H41" i="6"/>
  <c r="I41" i="6"/>
  <c r="J41" i="6"/>
  <c r="K41" i="6"/>
  <c r="L41" i="6"/>
  <c r="M41" i="6"/>
  <c r="N41" i="6"/>
  <c r="O41" i="6"/>
  <c r="P41" i="6"/>
  <c r="Q41" i="6"/>
  <c r="R41" i="6"/>
  <c r="F41" i="6"/>
  <c r="S41" i="6"/>
  <c r="T41" i="6"/>
  <c r="U41" i="6"/>
  <c r="V41" i="6"/>
  <c r="G41" i="6"/>
  <c r="G40" i="6"/>
  <c r="G39" i="6"/>
  <c r="X41" i="5"/>
  <c r="X41" i="6" s="1"/>
  <c r="X40" i="5"/>
  <c r="X40" i="6" s="1"/>
  <c r="X37" i="5"/>
  <c r="X37" i="6" s="1"/>
  <c r="H38" i="6"/>
  <c r="J38" i="6"/>
  <c r="N38" i="6"/>
  <c r="P38" i="6"/>
  <c r="S38" i="6"/>
  <c r="U38" i="6"/>
  <c r="V38" i="6"/>
  <c r="Z38" i="5"/>
  <c r="H23" i="6"/>
  <c r="I23" i="6"/>
  <c r="J23" i="6"/>
  <c r="K23" i="6"/>
  <c r="L23" i="6"/>
  <c r="M23" i="6"/>
  <c r="N23" i="6"/>
  <c r="O23" i="6"/>
  <c r="P23" i="6"/>
  <c r="Q23" i="6"/>
  <c r="R23" i="6"/>
  <c r="F23" i="6"/>
  <c r="S23" i="6"/>
  <c r="T23" i="6"/>
  <c r="U23" i="6"/>
  <c r="V23" i="6"/>
  <c r="Y23" i="6"/>
  <c r="H25" i="6"/>
  <c r="I25" i="6"/>
  <c r="J25" i="6"/>
  <c r="K25" i="6"/>
  <c r="L25" i="6"/>
  <c r="M25" i="6"/>
  <c r="N25" i="6"/>
  <c r="O25" i="6"/>
  <c r="P25" i="6"/>
  <c r="Q25" i="6"/>
  <c r="R25" i="6"/>
  <c r="F25" i="6"/>
  <c r="S25" i="6"/>
  <c r="T25" i="6"/>
  <c r="U25" i="6"/>
  <c r="V25" i="6"/>
  <c r="H26" i="6"/>
  <c r="I26" i="6"/>
  <c r="J26" i="6"/>
  <c r="K26" i="6"/>
  <c r="L26" i="6"/>
  <c r="M26" i="6"/>
  <c r="N26" i="6"/>
  <c r="O26" i="6"/>
  <c r="P26" i="6"/>
  <c r="Q26" i="6"/>
  <c r="R26" i="6"/>
  <c r="F26" i="6"/>
  <c r="S26" i="6"/>
  <c r="T26" i="6"/>
  <c r="U26" i="6"/>
  <c r="V26" i="6"/>
  <c r="H27" i="6"/>
  <c r="I27" i="6"/>
  <c r="J27" i="6"/>
  <c r="K27" i="6"/>
  <c r="L27" i="6"/>
  <c r="M27" i="6"/>
  <c r="N27" i="6"/>
  <c r="O27" i="6"/>
  <c r="P27" i="6"/>
  <c r="Q27" i="6"/>
  <c r="R27" i="6"/>
  <c r="F27" i="6"/>
  <c r="S27" i="6"/>
  <c r="T27" i="6"/>
  <c r="U27" i="6"/>
  <c r="V27" i="6"/>
  <c r="H28" i="6"/>
  <c r="I28" i="6"/>
  <c r="J28" i="6"/>
  <c r="K28" i="6"/>
  <c r="L28" i="6"/>
  <c r="M28" i="6"/>
  <c r="N28" i="6"/>
  <c r="O28" i="6"/>
  <c r="P28" i="6"/>
  <c r="Q28" i="6"/>
  <c r="R28" i="6"/>
  <c r="F28" i="6"/>
  <c r="S28" i="6"/>
  <c r="T28" i="6"/>
  <c r="U28" i="6"/>
  <c r="V28" i="6"/>
  <c r="H29" i="6"/>
  <c r="I29" i="6"/>
  <c r="J29" i="6"/>
  <c r="K29" i="6"/>
  <c r="L29" i="6"/>
  <c r="M29" i="6"/>
  <c r="N29" i="6"/>
  <c r="O29" i="6"/>
  <c r="P29" i="6"/>
  <c r="Q29" i="6"/>
  <c r="R29" i="6"/>
  <c r="F29" i="6"/>
  <c r="S29" i="6"/>
  <c r="T29" i="6"/>
  <c r="U29" i="6"/>
  <c r="V29" i="6"/>
  <c r="H30" i="6"/>
  <c r="I30" i="6"/>
  <c r="J30" i="6"/>
  <c r="K30" i="6"/>
  <c r="L30" i="6"/>
  <c r="M30" i="6"/>
  <c r="N30" i="6"/>
  <c r="O30" i="6"/>
  <c r="P30" i="6"/>
  <c r="Q30" i="6"/>
  <c r="R30" i="6"/>
  <c r="F30" i="6"/>
  <c r="S30" i="6"/>
  <c r="T30" i="6"/>
  <c r="U30" i="6"/>
  <c r="V30" i="6"/>
  <c r="H31" i="6"/>
  <c r="I31" i="6"/>
  <c r="J31" i="6"/>
  <c r="K31" i="6"/>
  <c r="L31" i="6"/>
  <c r="M31" i="6"/>
  <c r="N31" i="6"/>
  <c r="O31" i="6"/>
  <c r="P31" i="6"/>
  <c r="Q31" i="6"/>
  <c r="R31" i="6"/>
  <c r="F31" i="6"/>
  <c r="S31" i="6"/>
  <c r="T31" i="6"/>
  <c r="U31" i="6"/>
  <c r="V31" i="6"/>
  <c r="G31" i="6"/>
  <c r="G30" i="6"/>
  <c r="G29" i="6"/>
  <c r="G28" i="6"/>
  <c r="G27" i="6"/>
  <c r="G26" i="6"/>
  <c r="G25" i="6"/>
  <c r="G23" i="6"/>
  <c r="X31" i="5"/>
  <c r="X31" i="6" s="1"/>
  <c r="X30" i="5"/>
  <c r="X30" i="6" s="1"/>
  <c r="X29" i="5"/>
  <c r="X29" i="6" s="1"/>
  <c r="X28" i="5"/>
  <c r="X28" i="6" s="1"/>
  <c r="X27" i="5"/>
  <c r="X27" i="6" s="1"/>
  <c r="X26" i="5"/>
  <c r="X26" i="6" s="1"/>
  <c r="X25" i="5"/>
  <c r="X25" i="6" s="1"/>
  <c r="X23" i="5"/>
  <c r="X23" i="6" s="1"/>
  <c r="X19" i="5"/>
  <c r="X19" i="6" s="1"/>
  <c r="H24" i="5"/>
  <c r="I24" i="5"/>
  <c r="I24" i="6" s="1"/>
  <c r="J24" i="5"/>
  <c r="J24" i="6" s="1"/>
  <c r="K24" i="5"/>
  <c r="K22" i="5" s="1"/>
  <c r="L24" i="5"/>
  <c r="L22" i="5" s="1"/>
  <c r="M24" i="5"/>
  <c r="M22" i="5" s="1"/>
  <c r="N24" i="5"/>
  <c r="N22" i="5" s="1"/>
  <c r="O24" i="5"/>
  <c r="O22" i="5" s="1"/>
  <c r="P24" i="5"/>
  <c r="P24" i="6" s="1"/>
  <c r="Q24" i="5"/>
  <c r="Q22" i="5" s="1"/>
  <c r="R24" i="5"/>
  <c r="R22" i="5" s="1"/>
  <c r="F24" i="5"/>
  <c r="S24" i="5"/>
  <c r="S22" i="5" s="1"/>
  <c r="T24" i="5"/>
  <c r="T22" i="5" s="1"/>
  <c r="U24" i="5"/>
  <c r="V24" i="5"/>
  <c r="V22" i="5" s="1"/>
  <c r="G24" i="5"/>
  <c r="G22" i="5" s="1"/>
  <c r="F24" i="6" l="1"/>
  <c r="Y24" i="5"/>
  <c r="Y62" i="6"/>
  <c r="AO62" i="6" s="1"/>
  <c r="Y63" i="6"/>
  <c r="AO63" i="6" s="1"/>
  <c r="Y61" i="6"/>
  <c r="AO61" i="6" s="1"/>
  <c r="Y39" i="6"/>
  <c r="AO39" i="6" s="1"/>
  <c r="Y40" i="6"/>
  <c r="AO40" i="6" s="1"/>
  <c r="Y41" i="6"/>
  <c r="AO41" i="6" s="1"/>
  <c r="U24" i="6"/>
  <c r="U22" i="5"/>
  <c r="G24" i="6"/>
  <c r="Y60" i="5"/>
  <c r="X60" i="5" s="1"/>
  <c r="X60" i="6" s="1"/>
  <c r="Y38" i="5"/>
  <c r="H24" i="6"/>
  <c r="X24" i="5"/>
  <c r="X24" i="6" s="1"/>
  <c r="AA27" i="5"/>
  <c r="AA23" i="5"/>
  <c r="X39" i="5"/>
  <c r="X39" i="6" s="1"/>
  <c r="AA28" i="5"/>
  <c r="Y30" i="6"/>
  <c r="T24" i="6"/>
  <c r="Y29" i="6"/>
  <c r="F22" i="5"/>
  <c r="AA29" i="5"/>
  <c r="Y31" i="6"/>
  <c r="Y25" i="6"/>
  <c r="R24" i="6"/>
  <c r="P22" i="5"/>
  <c r="AA30" i="5"/>
  <c r="Y26" i="6"/>
  <c r="O24" i="6"/>
  <c r="I22" i="5"/>
  <c r="AA25" i="5"/>
  <c r="AA31" i="5"/>
  <c r="Y27" i="6"/>
  <c r="L24" i="6"/>
  <c r="H22" i="5"/>
  <c r="AA26" i="5"/>
  <c r="Y28" i="6"/>
  <c r="S24" i="6"/>
  <c r="N24" i="6"/>
  <c r="M24" i="6"/>
  <c r="T38" i="6"/>
  <c r="O38" i="6"/>
  <c r="I38" i="6"/>
  <c r="V24" i="6"/>
  <c r="Q24" i="6"/>
  <c r="K24" i="6"/>
  <c r="F38" i="6"/>
  <c r="M38" i="6"/>
  <c r="J22" i="5"/>
  <c r="R38" i="6"/>
  <c r="L38" i="6"/>
  <c r="Q38" i="6"/>
  <c r="K38" i="6"/>
  <c r="Y22" i="5" l="1"/>
  <c r="X22" i="5" s="1"/>
  <c r="X22" i="6" s="1"/>
  <c r="X38" i="5"/>
  <c r="X38" i="6" s="1"/>
  <c r="AA24" i="5"/>
  <c r="Y24" i="6"/>
  <c r="X31" i="2"/>
  <c r="X30" i="2"/>
  <c r="X29" i="2"/>
  <c r="X28" i="2"/>
  <c r="X27" i="2"/>
  <c r="X26" i="2"/>
  <c r="X25" i="2"/>
  <c r="X23" i="2"/>
  <c r="V24" i="2"/>
  <c r="V22" i="2" s="1"/>
  <c r="U24" i="2"/>
  <c r="U22" i="2" s="1"/>
  <c r="T24" i="2"/>
  <c r="T22" i="2" s="1"/>
  <c r="S24" i="2"/>
  <c r="S22" i="2" s="1"/>
  <c r="F24" i="2"/>
  <c r="R24" i="2"/>
  <c r="R22" i="2" s="1"/>
  <c r="Q24" i="2"/>
  <c r="Q22" i="2" s="1"/>
  <c r="P24" i="2"/>
  <c r="P22" i="2" s="1"/>
  <c r="O24" i="2"/>
  <c r="O22" i="2" s="1"/>
  <c r="N24" i="2"/>
  <c r="N22" i="2" s="1"/>
  <c r="M24" i="2"/>
  <c r="M22" i="2" s="1"/>
  <c r="L24" i="2"/>
  <c r="L22" i="2" s="1"/>
  <c r="K24" i="2"/>
  <c r="K22" i="2" s="1"/>
  <c r="J24" i="2"/>
  <c r="J22" i="2" s="1"/>
  <c r="I24" i="2"/>
  <c r="I22" i="2" s="1"/>
  <c r="H24" i="2"/>
  <c r="H22" i="2" s="1"/>
  <c r="G24" i="2"/>
  <c r="G22" i="2" s="1"/>
  <c r="X63" i="2"/>
  <c r="X62" i="2"/>
  <c r="X61" i="2"/>
  <c r="X59" i="2"/>
  <c r="H60" i="2"/>
  <c r="I60" i="2"/>
  <c r="J60" i="2"/>
  <c r="K60" i="2"/>
  <c r="L60" i="2"/>
  <c r="M60" i="2"/>
  <c r="N60" i="2"/>
  <c r="O60" i="2"/>
  <c r="P60" i="2"/>
  <c r="Q60" i="2"/>
  <c r="R60" i="2"/>
  <c r="F60" i="2"/>
  <c r="S60" i="2"/>
  <c r="T60" i="2"/>
  <c r="U60" i="2"/>
  <c r="V60" i="2"/>
  <c r="G60" i="2"/>
  <c r="X39" i="2"/>
  <c r="X40" i="2"/>
  <c r="X41" i="2"/>
  <c r="F22" i="2" l="1"/>
  <c r="Y22" i="2" s="1"/>
  <c r="Y24" i="2"/>
  <c r="Y60" i="2"/>
  <c r="X60" i="2" l="1"/>
  <c r="AL60" i="2"/>
  <c r="X22" i="2"/>
  <c r="X24" i="2"/>
  <c r="R65" i="6"/>
  <c r="Q65" i="6"/>
  <c r="R64" i="6"/>
  <c r="Q64" i="6"/>
  <c r="R60" i="6"/>
  <c r="Q60" i="6"/>
  <c r="R59" i="6"/>
  <c r="Q59" i="6"/>
  <c r="R58" i="6"/>
  <c r="Q58" i="6"/>
  <c r="R57" i="6"/>
  <c r="Q57" i="6"/>
  <c r="R56" i="6"/>
  <c r="Q56" i="6"/>
  <c r="R54" i="6"/>
  <c r="Q54" i="6"/>
  <c r="R53" i="6"/>
  <c r="Q53" i="6"/>
  <c r="R52" i="6"/>
  <c r="Q52" i="6"/>
  <c r="R51" i="6"/>
  <c r="Q51" i="6"/>
  <c r="R50" i="6"/>
  <c r="Q50" i="6"/>
  <c r="R49" i="6"/>
  <c r="Q49" i="6"/>
  <c r="R48" i="6"/>
  <c r="Q48" i="6"/>
  <c r="R47" i="6"/>
  <c r="Q47" i="6"/>
  <c r="R46" i="6"/>
  <c r="Q46" i="6"/>
  <c r="R44" i="6"/>
  <c r="Q44" i="6"/>
  <c r="R43" i="6"/>
  <c r="Q43" i="6"/>
  <c r="R37" i="6"/>
  <c r="Q37" i="6"/>
  <c r="R36" i="6"/>
  <c r="Q36" i="6"/>
  <c r="R35" i="6"/>
  <c r="Q35" i="6"/>
  <c r="R33" i="6"/>
  <c r="Q33" i="6"/>
  <c r="R32" i="6"/>
  <c r="Q32" i="6"/>
  <c r="R22" i="6"/>
  <c r="Q22" i="6"/>
  <c r="R21" i="6"/>
  <c r="Q21" i="6"/>
  <c r="R20" i="6"/>
  <c r="Q20" i="6"/>
  <c r="R19" i="6"/>
  <c r="Q19" i="6"/>
  <c r="R18" i="6"/>
  <c r="Q18" i="6"/>
  <c r="R17" i="6"/>
  <c r="Q17" i="6"/>
  <c r="R16" i="6"/>
  <c r="Q16" i="6"/>
  <c r="R13" i="6"/>
  <c r="Q13" i="6"/>
  <c r="R12" i="6"/>
  <c r="Q12" i="6"/>
  <c r="R11" i="6"/>
  <c r="Q11" i="6"/>
  <c r="R10" i="6"/>
  <c r="Q10" i="6"/>
  <c r="P10" i="6"/>
  <c r="R55" i="5"/>
  <c r="R55" i="6" s="1"/>
  <c r="Q55" i="5"/>
  <c r="R45" i="5"/>
  <c r="Q45" i="5"/>
  <c r="R15" i="5"/>
  <c r="R15" i="6" s="1"/>
  <c r="Q15" i="5"/>
  <c r="Q14" i="5" s="1"/>
  <c r="Q9" i="5" s="1"/>
  <c r="R55" i="2"/>
  <c r="Q55" i="2"/>
  <c r="R45" i="2"/>
  <c r="Q45" i="2"/>
  <c r="R15" i="2"/>
  <c r="R14" i="2" s="1"/>
  <c r="R9" i="2" s="1"/>
  <c r="Q15" i="2"/>
  <c r="Q14" i="2" s="1"/>
  <c r="Q9" i="2" s="1"/>
  <c r="R14" i="5" l="1"/>
  <c r="R9" i="5" s="1"/>
  <c r="Q34" i="5"/>
  <c r="R34" i="5"/>
  <c r="Q45" i="6"/>
  <c r="Q14" i="6"/>
  <c r="Q9" i="6" s="1"/>
  <c r="Q15" i="6"/>
  <c r="Q55" i="6"/>
  <c r="R45" i="6"/>
  <c r="Q34" i="2"/>
  <c r="R34" i="2"/>
  <c r="R14" i="6" l="1"/>
  <c r="R9" i="6" s="1"/>
  <c r="Q34" i="6"/>
  <c r="R34" i="6"/>
  <c r="F15" i="5" l="1"/>
  <c r="AA10" i="5" l="1"/>
  <c r="X10" i="5"/>
  <c r="L55" i="5"/>
  <c r="M55" i="5"/>
  <c r="K55" i="5"/>
  <c r="X10" i="6" l="1"/>
  <c r="O45" i="2"/>
  <c r="P45" i="2"/>
  <c r="F45" i="2"/>
  <c r="S45" i="2"/>
  <c r="T45" i="2"/>
  <c r="U45" i="2"/>
  <c r="V45" i="2"/>
  <c r="G45" i="2"/>
  <c r="H45" i="2"/>
  <c r="I45" i="2"/>
  <c r="J45" i="2"/>
  <c r="K45" i="2"/>
  <c r="L45" i="2"/>
  <c r="M45" i="2"/>
  <c r="N45" i="2"/>
  <c r="Y45" i="2" l="1"/>
  <c r="AL45" i="2" s="1"/>
  <c r="AC44" i="6"/>
  <c r="G45" i="5"/>
  <c r="H45" i="5"/>
  <c r="I45" i="5"/>
  <c r="J45" i="5"/>
  <c r="K45" i="5"/>
  <c r="K34" i="5" s="1"/>
  <c r="L45" i="5"/>
  <c r="L34" i="5" s="1"/>
  <c r="M45" i="5"/>
  <c r="M34" i="5" s="1"/>
  <c r="N45" i="5"/>
  <c r="O45" i="5"/>
  <c r="P45" i="5"/>
  <c r="F45" i="5"/>
  <c r="S45" i="5"/>
  <c r="T45" i="5"/>
  <c r="U15" i="2" l="1"/>
  <c r="U14" i="2" l="1"/>
  <c r="AB33" i="2"/>
  <c r="F14" i="5"/>
  <c r="F9" i="5" s="1"/>
  <c r="X12" i="5"/>
  <c r="X12" i="6" s="1"/>
  <c r="X13" i="5"/>
  <c r="X13" i="6" s="1"/>
  <c r="X16" i="5"/>
  <c r="X16" i="6" s="1"/>
  <c r="X17" i="5"/>
  <c r="X17" i="6" s="1"/>
  <c r="X18" i="5"/>
  <c r="X18" i="6" s="1"/>
  <c r="X20" i="5"/>
  <c r="X20" i="6" s="1"/>
  <c r="X21" i="5"/>
  <c r="X21" i="6" s="1"/>
  <c r="X32" i="5"/>
  <c r="X32" i="6" s="1"/>
  <c r="X33" i="5"/>
  <c r="X33" i="6" s="1"/>
  <c r="U9" i="2" l="1"/>
  <c r="X11" i="5"/>
  <c r="AC33" i="6"/>
  <c r="X11" i="6" l="1"/>
  <c r="AC21" i="6"/>
  <c r="V15" i="5"/>
  <c r="V14" i="5" s="1"/>
  <c r="V9" i="5" s="1"/>
  <c r="F15" i="2" l="1"/>
  <c r="F14" i="2" s="1"/>
  <c r="F9" i="2" s="1"/>
  <c r="AH36" i="6" l="1"/>
  <c r="AH37" i="6"/>
  <c r="AH38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4" i="6"/>
  <c r="AH35" i="6"/>
  <c r="AH33" i="6"/>
  <c r="AH32" i="6"/>
  <c r="AH22" i="6"/>
  <c r="AH21" i="6"/>
  <c r="AH20" i="6"/>
  <c r="AH19" i="6"/>
  <c r="AH18" i="6"/>
  <c r="AH17" i="6"/>
  <c r="AH16" i="6"/>
  <c r="AH15" i="6"/>
  <c r="AH14" i="6"/>
  <c r="AH13" i="6"/>
  <c r="AH12" i="6"/>
  <c r="AH11" i="6"/>
  <c r="AD53" i="6" l="1"/>
  <c r="AC53" i="2"/>
  <c r="AC13" i="6" l="1"/>
  <c r="U10" i="6"/>
  <c r="AC51" i="6" l="1"/>
  <c r="AC64" i="6"/>
  <c r="AC48" i="6"/>
  <c r="AC49" i="6"/>
  <c r="AC50" i="6"/>
  <c r="AC35" i="6"/>
  <c r="AC22" i="6"/>
  <c r="AC9" i="6" s="1"/>
  <c r="AC36" i="6"/>
  <c r="AB22" i="2"/>
  <c r="AB9" i="2" s="1"/>
  <c r="AB35" i="2" l="1"/>
  <c r="AB64" i="2"/>
  <c r="AC45" i="6"/>
  <c r="AB36" i="2"/>
  <c r="AC55" i="6"/>
  <c r="P15" i="2"/>
  <c r="P14" i="2" s="1"/>
  <c r="P9" i="2" s="1"/>
  <c r="AC34" i="6" l="1"/>
  <c r="AB55" i="2"/>
  <c r="AB45" i="2"/>
  <c r="G10" i="6"/>
  <c r="H10" i="6"/>
  <c r="I10" i="6"/>
  <c r="J10" i="6"/>
  <c r="K10" i="6"/>
  <c r="L10" i="6"/>
  <c r="M10" i="6"/>
  <c r="N10" i="6"/>
  <c r="O10" i="6"/>
  <c r="F10" i="6"/>
  <c r="S10" i="6"/>
  <c r="T10" i="6"/>
  <c r="V10" i="6"/>
  <c r="G11" i="6"/>
  <c r="H11" i="6"/>
  <c r="I11" i="6"/>
  <c r="J11" i="6"/>
  <c r="K11" i="6"/>
  <c r="L11" i="6"/>
  <c r="M11" i="6"/>
  <c r="N11" i="6"/>
  <c r="O11" i="6"/>
  <c r="P11" i="6"/>
  <c r="F11" i="6"/>
  <c r="S11" i="6"/>
  <c r="T11" i="6"/>
  <c r="U11" i="6"/>
  <c r="V11" i="6"/>
  <c r="G12" i="6"/>
  <c r="H12" i="6"/>
  <c r="I12" i="6"/>
  <c r="J12" i="6"/>
  <c r="K12" i="6"/>
  <c r="L12" i="6"/>
  <c r="M12" i="6"/>
  <c r="N12" i="6"/>
  <c r="O12" i="6"/>
  <c r="P12" i="6"/>
  <c r="F12" i="6"/>
  <c r="S12" i="6"/>
  <c r="T12" i="6"/>
  <c r="U12" i="6"/>
  <c r="V12" i="6"/>
  <c r="G13" i="6"/>
  <c r="H13" i="6"/>
  <c r="I13" i="6"/>
  <c r="J13" i="6"/>
  <c r="K13" i="6"/>
  <c r="L13" i="6"/>
  <c r="M13" i="6"/>
  <c r="N13" i="6"/>
  <c r="O13" i="6"/>
  <c r="P13" i="6"/>
  <c r="F13" i="6"/>
  <c r="S13" i="6"/>
  <c r="T13" i="6"/>
  <c r="U13" i="6"/>
  <c r="V13" i="6"/>
  <c r="G16" i="6"/>
  <c r="H16" i="6"/>
  <c r="I16" i="6"/>
  <c r="J16" i="6"/>
  <c r="K16" i="6"/>
  <c r="L16" i="6"/>
  <c r="M16" i="6"/>
  <c r="N16" i="6"/>
  <c r="O16" i="6"/>
  <c r="P16" i="6"/>
  <c r="F16" i="6"/>
  <c r="S16" i="6"/>
  <c r="T16" i="6"/>
  <c r="U16" i="6"/>
  <c r="V16" i="6"/>
  <c r="G17" i="6"/>
  <c r="H17" i="6"/>
  <c r="I17" i="6"/>
  <c r="J17" i="6"/>
  <c r="K17" i="6"/>
  <c r="L17" i="6"/>
  <c r="M17" i="6"/>
  <c r="N17" i="6"/>
  <c r="O17" i="6"/>
  <c r="P17" i="6"/>
  <c r="F17" i="6"/>
  <c r="S17" i="6"/>
  <c r="T17" i="6"/>
  <c r="U17" i="6"/>
  <c r="V17" i="6"/>
  <c r="G18" i="6"/>
  <c r="H18" i="6"/>
  <c r="I18" i="6"/>
  <c r="J18" i="6"/>
  <c r="K18" i="6"/>
  <c r="L18" i="6"/>
  <c r="M18" i="6"/>
  <c r="N18" i="6"/>
  <c r="O18" i="6"/>
  <c r="P18" i="6"/>
  <c r="F18" i="6"/>
  <c r="S18" i="6"/>
  <c r="T18" i="6"/>
  <c r="U18" i="6"/>
  <c r="V18" i="6"/>
  <c r="G19" i="6"/>
  <c r="H19" i="6"/>
  <c r="I19" i="6"/>
  <c r="J19" i="6"/>
  <c r="K19" i="6"/>
  <c r="L19" i="6"/>
  <c r="M19" i="6"/>
  <c r="N19" i="6"/>
  <c r="O19" i="6"/>
  <c r="P19" i="6"/>
  <c r="F19" i="6"/>
  <c r="S19" i="6"/>
  <c r="T19" i="6"/>
  <c r="U19" i="6"/>
  <c r="V19" i="6"/>
  <c r="G20" i="6"/>
  <c r="H20" i="6"/>
  <c r="I20" i="6"/>
  <c r="J20" i="6"/>
  <c r="K20" i="6"/>
  <c r="L20" i="6"/>
  <c r="M20" i="6"/>
  <c r="N20" i="6"/>
  <c r="O20" i="6"/>
  <c r="P20" i="6"/>
  <c r="F20" i="6"/>
  <c r="S20" i="6"/>
  <c r="T20" i="6"/>
  <c r="U20" i="6"/>
  <c r="V20" i="6"/>
  <c r="G21" i="6"/>
  <c r="H21" i="6"/>
  <c r="I21" i="6"/>
  <c r="J21" i="6"/>
  <c r="K21" i="6"/>
  <c r="L21" i="6"/>
  <c r="M21" i="6"/>
  <c r="N21" i="6"/>
  <c r="O21" i="6"/>
  <c r="P21" i="6"/>
  <c r="F21" i="6"/>
  <c r="S21" i="6"/>
  <c r="T21" i="6"/>
  <c r="U21" i="6"/>
  <c r="V21" i="6"/>
  <c r="G22" i="6"/>
  <c r="H22" i="6"/>
  <c r="I22" i="6"/>
  <c r="J22" i="6"/>
  <c r="K22" i="6"/>
  <c r="L22" i="6"/>
  <c r="M22" i="6"/>
  <c r="N22" i="6"/>
  <c r="O22" i="6"/>
  <c r="P22" i="6"/>
  <c r="F22" i="6"/>
  <c r="S22" i="6"/>
  <c r="T22" i="6"/>
  <c r="U22" i="6"/>
  <c r="V22" i="6"/>
  <c r="G32" i="6"/>
  <c r="H32" i="6"/>
  <c r="I32" i="6"/>
  <c r="J32" i="6"/>
  <c r="K32" i="6"/>
  <c r="L32" i="6"/>
  <c r="M32" i="6"/>
  <c r="N32" i="6"/>
  <c r="O32" i="6"/>
  <c r="P32" i="6"/>
  <c r="F32" i="6"/>
  <c r="S32" i="6"/>
  <c r="T32" i="6"/>
  <c r="U32" i="6"/>
  <c r="V32" i="6"/>
  <c r="G33" i="6"/>
  <c r="H33" i="6"/>
  <c r="I33" i="6"/>
  <c r="J33" i="6"/>
  <c r="K33" i="6"/>
  <c r="L33" i="6"/>
  <c r="M33" i="6"/>
  <c r="N33" i="6"/>
  <c r="O33" i="6"/>
  <c r="P33" i="6"/>
  <c r="F33" i="6"/>
  <c r="S33" i="6"/>
  <c r="T33" i="6"/>
  <c r="U33" i="6"/>
  <c r="V33" i="6"/>
  <c r="AB34" i="2" l="1"/>
  <c r="F51" i="6"/>
  <c r="S55" i="5" l="1"/>
  <c r="S34" i="5" s="1"/>
  <c r="H35" i="6" l="1"/>
  <c r="I35" i="6"/>
  <c r="J35" i="6"/>
  <c r="K35" i="6"/>
  <c r="L35" i="6"/>
  <c r="M35" i="6"/>
  <c r="N35" i="6"/>
  <c r="O35" i="6"/>
  <c r="P35" i="6"/>
  <c r="F35" i="6"/>
  <c r="S35" i="6"/>
  <c r="T35" i="6"/>
  <c r="U35" i="6"/>
  <c r="V35" i="6"/>
  <c r="H36" i="6"/>
  <c r="I36" i="6"/>
  <c r="J36" i="6"/>
  <c r="K36" i="6"/>
  <c r="L36" i="6"/>
  <c r="M36" i="6"/>
  <c r="N36" i="6"/>
  <c r="O36" i="6"/>
  <c r="P36" i="6"/>
  <c r="F36" i="6"/>
  <c r="S36" i="6"/>
  <c r="T36" i="6"/>
  <c r="U36" i="6"/>
  <c r="V36" i="6"/>
  <c r="H37" i="6"/>
  <c r="I37" i="6"/>
  <c r="J37" i="6"/>
  <c r="K37" i="6"/>
  <c r="L37" i="6"/>
  <c r="M37" i="6"/>
  <c r="N37" i="6"/>
  <c r="O37" i="6"/>
  <c r="P37" i="6"/>
  <c r="F37" i="6"/>
  <c r="S37" i="6"/>
  <c r="T37" i="6"/>
  <c r="U37" i="6"/>
  <c r="V37" i="6"/>
  <c r="H43" i="6"/>
  <c r="I43" i="6"/>
  <c r="J43" i="6"/>
  <c r="K43" i="6"/>
  <c r="L43" i="6"/>
  <c r="M43" i="6"/>
  <c r="N43" i="6"/>
  <c r="O43" i="6"/>
  <c r="P43" i="6"/>
  <c r="F43" i="6"/>
  <c r="S43" i="6"/>
  <c r="T43" i="6"/>
  <c r="U43" i="6"/>
  <c r="V43" i="6"/>
  <c r="H44" i="6"/>
  <c r="I44" i="6"/>
  <c r="J44" i="6"/>
  <c r="K44" i="6"/>
  <c r="L44" i="6"/>
  <c r="M44" i="6"/>
  <c r="N44" i="6"/>
  <c r="O44" i="6"/>
  <c r="P44" i="6"/>
  <c r="F44" i="6"/>
  <c r="S44" i="6"/>
  <c r="T44" i="6"/>
  <c r="U44" i="6"/>
  <c r="V44" i="6"/>
  <c r="H46" i="6"/>
  <c r="I46" i="6"/>
  <c r="J46" i="6"/>
  <c r="K46" i="6"/>
  <c r="L46" i="6"/>
  <c r="M46" i="6"/>
  <c r="N46" i="6"/>
  <c r="O46" i="6"/>
  <c r="P46" i="6"/>
  <c r="F46" i="6"/>
  <c r="S46" i="6"/>
  <c r="T46" i="6"/>
  <c r="U46" i="6"/>
  <c r="V46" i="6"/>
  <c r="H47" i="6"/>
  <c r="I47" i="6"/>
  <c r="J47" i="6"/>
  <c r="K47" i="6"/>
  <c r="L47" i="6"/>
  <c r="M47" i="6"/>
  <c r="N47" i="6"/>
  <c r="O47" i="6"/>
  <c r="P47" i="6"/>
  <c r="F47" i="6"/>
  <c r="S47" i="6"/>
  <c r="T47" i="6"/>
  <c r="U47" i="6"/>
  <c r="V47" i="6"/>
  <c r="H48" i="6"/>
  <c r="I48" i="6"/>
  <c r="J48" i="6"/>
  <c r="K48" i="6"/>
  <c r="L48" i="6"/>
  <c r="M48" i="6"/>
  <c r="N48" i="6"/>
  <c r="O48" i="6"/>
  <c r="P48" i="6"/>
  <c r="F48" i="6"/>
  <c r="S48" i="6"/>
  <c r="T48" i="6"/>
  <c r="U48" i="6"/>
  <c r="V48" i="6"/>
  <c r="H49" i="6"/>
  <c r="I49" i="6"/>
  <c r="J49" i="6"/>
  <c r="K49" i="6"/>
  <c r="L49" i="6"/>
  <c r="M49" i="6"/>
  <c r="N49" i="6"/>
  <c r="O49" i="6"/>
  <c r="P49" i="6"/>
  <c r="F49" i="6"/>
  <c r="S49" i="6"/>
  <c r="T49" i="6"/>
  <c r="U49" i="6"/>
  <c r="V49" i="6"/>
  <c r="H50" i="6"/>
  <c r="I50" i="6"/>
  <c r="J50" i="6"/>
  <c r="K50" i="6"/>
  <c r="L50" i="6"/>
  <c r="M50" i="6"/>
  <c r="N50" i="6"/>
  <c r="O50" i="6"/>
  <c r="P50" i="6"/>
  <c r="F50" i="6"/>
  <c r="S50" i="6"/>
  <c r="T50" i="6"/>
  <c r="U50" i="6"/>
  <c r="V50" i="6"/>
  <c r="H51" i="6"/>
  <c r="I51" i="6"/>
  <c r="J51" i="6"/>
  <c r="K51" i="6"/>
  <c r="L51" i="6"/>
  <c r="M51" i="6"/>
  <c r="N51" i="6"/>
  <c r="O51" i="6"/>
  <c r="P51" i="6"/>
  <c r="S51" i="6"/>
  <c r="T51" i="6"/>
  <c r="U51" i="6"/>
  <c r="V51" i="6"/>
  <c r="H52" i="6"/>
  <c r="I52" i="6"/>
  <c r="J52" i="6"/>
  <c r="K52" i="6"/>
  <c r="L52" i="6"/>
  <c r="M52" i="6"/>
  <c r="N52" i="6"/>
  <c r="O52" i="6"/>
  <c r="P52" i="6"/>
  <c r="F52" i="6"/>
  <c r="S52" i="6"/>
  <c r="T52" i="6"/>
  <c r="U52" i="6"/>
  <c r="V52" i="6"/>
  <c r="H53" i="6"/>
  <c r="I53" i="6"/>
  <c r="J53" i="6"/>
  <c r="K53" i="6"/>
  <c r="L53" i="6"/>
  <c r="M53" i="6"/>
  <c r="N53" i="6"/>
  <c r="O53" i="6"/>
  <c r="P53" i="6"/>
  <c r="F53" i="6"/>
  <c r="S53" i="6"/>
  <c r="T53" i="6"/>
  <c r="U53" i="6"/>
  <c r="V53" i="6"/>
  <c r="H54" i="6"/>
  <c r="I54" i="6"/>
  <c r="J54" i="6"/>
  <c r="K54" i="6"/>
  <c r="L54" i="6"/>
  <c r="M54" i="6"/>
  <c r="N54" i="6"/>
  <c r="O54" i="6"/>
  <c r="P54" i="6"/>
  <c r="F54" i="6"/>
  <c r="S54" i="6"/>
  <c r="T54" i="6"/>
  <c r="U54" i="6"/>
  <c r="V54" i="6"/>
  <c r="H56" i="6"/>
  <c r="I56" i="6"/>
  <c r="J56" i="6"/>
  <c r="K56" i="6"/>
  <c r="L56" i="6"/>
  <c r="M56" i="6"/>
  <c r="N56" i="6"/>
  <c r="O56" i="6"/>
  <c r="P56" i="6"/>
  <c r="F56" i="6"/>
  <c r="S56" i="6"/>
  <c r="T56" i="6"/>
  <c r="U56" i="6"/>
  <c r="V56" i="6"/>
  <c r="H57" i="6"/>
  <c r="I57" i="6"/>
  <c r="J57" i="6"/>
  <c r="K57" i="6"/>
  <c r="L57" i="6"/>
  <c r="M57" i="6"/>
  <c r="N57" i="6"/>
  <c r="O57" i="6"/>
  <c r="P57" i="6"/>
  <c r="F57" i="6"/>
  <c r="S57" i="6"/>
  <c r="T57" i="6"/>
  <c r="U57" i="6"/>
  <c r="V57" i="6"/>
  <c r="H58" i="6"/>
  <c r="I58" i="6"/>
  <c r="J58" i="6"/>
  <c r="K58" i="6"/>
  <c r="L58" i="6"/>
  <c r="M58" i="6"/>
  <c r="N58" i="6"/>
  <c r="O58" i="6"/>
  <c r="P58" i="6"/>
  <c r="F58" i="6"/>
  <c r="S58" i="6"/>
  <c r="T58" i="6"/>
  <c r="U58" i="6"/>
  <c r="V58" i="6"/>
  <c r="H59" i="6"/>
  <c r="I59" i="6"/>
  <c r="J59" i="6"/>
  <c r="K59" i="6"/>
  <c r="L59" i="6"/>
  <c r="M59" i="6"/>
  <c r="N59" i="6"/>
  <c r="O59" i="6"/>
  <c r="P59" i="6"/>
  <c r="F59" i="6"/>
  <c r="S59" i="6"/>
  <c r="T59" i="6"/>
  <c r="U59" i="6"/>
  <c r="V59" i="6"/>
  <c r="H60" i="6"/>
  <c r="I60" i="6"/>
  <c r="J60" i="6"/>
  <c r="K60" i="6"/>
  <c r="L60" i="6"/>
  <c r="M60" i="6"/>
  <c r="N60" i="6"/>
  <c r="O60" i="6"/>
  <c r="P60" i="6"/>
  <c r="F60" i="6"/>
  <c r="S60" i="6"/>
  <c r="T60" i="6"/>
  <c r="U60" i="6"/>
  <c r="V60" i="6"/>
  <c r="H64" i="6"/>
  <c r="I64" i="6"/>
  <c r="J64" i="6"/>
  <c r="K64" i="6"/>
  <c r="L64" i="6"/>
  <c r="M64" i="6"/>
  <c r="N64" i="6"/>
  <c r="O64" i="6"/>
  <c r="P64" i="6"/>
  <c r="F64" i="6"/>
  <c r="S64" i="6"/>
  <c r="T64" i="6"/>
  <c r="U64" i="6"/>
  <c r="V64" i="6"/>
  <c r="H65" i="6"/>
  <c r="I65" i="6"/>
  <c r="J65" i="6"/>
  <c r="K65" i="6"/>
  <c r="L65" i="6"/>
  <c r="M65" i="6"/>
  <c r="N65" i="6"/>
  <c r="O65" i="6"/>
  <c r="P65" i="6"/>
  <c r="F65" i="6"/>
  <c r="S65" i="6"/>
  <c r="T65" i="6"/>
  <c r="U65" i="6"/>
  <c r="V65" i="6"/>
  <c r="G36" i="6"/>
  <c r="G37" i="6"/>
  <c r="G38" i="6"/>
  <c r="Y38" i="6" s="1"/>
  <c r="AO38" i="6" s="1"/>
  <c r="G43" i="6"/>
  <c r="G44" i="6"/>
  <c r="G46" i="6"/>
  <c r="G47" i="6"/>
  <c r="G48" i="6"/>
  <c r="G49" i="6"/>
  <c r="G50" i="6"/>
  <c r="G51" i="6"/>
  <c r="G52" i="6"/>
  <c r="G53" i="6"/>
  <c r="G54" i="6"/>
  <c r="G56" i="6"/>
  <c r="G57" i="6"/>
  <c r="G58" i="6"/>
  <c r="G59" i="6"/>
  <c r="G60" i="6"/>
  <c r="G64" i="6"/>
  <c r="G65" i="6"/>
  <c r="G35" i="6"/>
  <c r="Y58" i="6" l="1"/>
  <c r="AO58" i="6" s="1"/>
  <c r="Y48" i="6"/>
  <c r="AO48" i="6" s="1"/>
  <c r="Y60" i="6"/>
  <c r="AO60" i="6" s="1"/>
  <c r="Y64" i="6"/>
  <c r="AO64" i="6" s="1"/>
  <c r="Y65" i="6"/>
  <c r="AO65" i="6" s="1"/>
  <c r="Y57" i="6"/>
  <c r="AO57" i="6" s="1"/>
  <c r="Y59" i="6"/>
  <c r="AO59" i="6" s="1"/>
  <c r="Y56" i="6"/>
  <c r="AO56" i="6" s="1"/>
  <c r="Y54" i="6"/>
  <c r="AO54" i="6" s="1"/>
  <c r="Y50" i="6"/>
  <c r="AO50" i="6" s="1"/>
  <c r="Y47" i="6"/>
  <c r="AO47" i="6" s="1"/>
  <c r="Y53" i="6"/>
  <c r="AO53" i="6" s="1"/>
  <c r="Y51" i="6"/>
  <c r="AO51" i="6" s="1"/>
  <c r="Y49" i="6"/>
  <c r="AO49" i="6" s="1"/>
  <c r="Y46" i="6"/>
  <c r="AO46" i="6" s="1"/>
  <c r="Y52" i="6"/>
  <c r="AO52" i="6" s="1"/>
  <c r="Y44" i="6"/>
  <c r="AO44" i="6" s="1"/>
  <c r="Y43" i="6"/>
  <c r="AO43" i="6" s="1"/>
  <c r="Y36" i="6"/>
  <c r="AO36" i="6" s="1"/>
  <c r="Y35" i="6"/>
  <c r="Y37" i="6"/>
  <c r="AO37" i="6" s="1"/>
  <c r="Y18" i="6"/>
  <c r="AA18" i="6" s="1"/>
  <c r="AD18" i="6" s="1"/>
  <c r="AI18" i="6" s="1"/>
  <c r="Y17" i="6"/>
  <c r="AA17" i="6" s="1"/>
  <c r="AD17" i="6" s="1"/>
  <c r="AI17" i="6" s="1"/>
  <c r="Y21" i="6"/>
  <c r="AA21" i="6" s="1"/>
  <c r="AD21" i="6" s="1"/>
  <c r="AI21" i="6" s="1"/>
  <c r="Y20" i="6"/>
  <c r="AA20" i="6" s="1"/>
  <c r="AD20" i="6" s="1"/>
  <c r="AI20" i="6" s="1"/>
  <c r="Y19" i="6"/>
  <c r="AA19" i="6" s="1"/>
  <c r="AD19" i="6" s="1"/>
  <c r="AI19" i="6" s="1"/>
  <c r="Y10" i="6"/>
  <c r="AA10" i="6" s="1"/>
  <c r="AD10" i="6" s="1"/>
  <c r="Y16" i="6"/>
  <c r="AA16" i="6" s="1"/>
  <c r="AD16" i="6" s="1"/>
  <c r="AI16" i="6" s="1"/>
  <c r="Y13" i="6"/>
  <c r="AA13" i="6" s="1"/>
  <c r="Y33" i="6"/>
  <c r="AA33" i="6" s="1"/>
  <c r="AD33" i="6" s="1"/>
  <c r="AI33" i="6" s="1"/>
  <c r="Y12" i="6"/>
  <c r="AA12" i="6" s="1"/>
  <c r="AD12" i="6" s="1"/>
  <c r="AI12" i="6" s="1"/>
  <c r="Y32" i="6"/>
  <c r="AA32" i="6" s="1"/>
  <c r="AD32" i="6" s="1"/>
  <c r="AI32" i="6" s="1"/>
  <c r="Y22" i="6"/>
  <c r="AA22" i="6" s="1"/>
  <c r="AD22" i="6" s="1"/>
  <c r="AI22" i="6" s="1"/>
  <c r="Y11" i="6"/>
  <c r="H55" i="5"/>
  <c r="I55" i="5"/>
  <c r="J55" i="5"/>
  <c r="K55" i="6"/>
  <c r="L55" i="6"/>
  <c r="M55" i="6"/>
  <c r="N55" i="5"/>
  <c r="O55" i="5"/>
  <c r="P55" i="5"/>
  <c r="F55" i="5"/>
  <c r="S55" i="6"/>
  <c r="T55" i="5"/>
  <c r="U55" i="5"/>
  <c r="U55" i="6" s="1"/>
  <c r="V55" i="5"/>
  <c r="V55" i="6" s="1"/>
  <c r="G55" i="5"/>
  <c r="AP35" i="6" l="1"/>
  <c r="AO35" i="6"/>
  <c r="Y55" i="5"/>
  <c r="G55" i="6"/>
  <c r="G34" i="5"/>
  <c r="AA57" i="5"/>
  <c r="X57" i="5"/>
  <c r="X57" i="6" s="1"/>
  <c r="AA54" i="5"/>
  <c r="X54" i="5"/>
  <c r="X54" i="6" s="1"/>
  <c r="O55" i="6"/>
  <c r="O34" i="5"/>
  <c r="I55" i="6"/>
  <c r="I34" i="5"/>
  <c r="N55" i="6"/>
  <c r="N34" i="5"/>
  <c r="H55" i="6"/>
  <c r="H34" i="5"/>
  <c r="T55" i="6"/>
  <c r="T34" i="5"/>
  <c r="F55" i="6"/>
  <c r="F34" i="5"/>
  <c r="P55" i="6"/>
  <c r="P34" i="5"/>
  <c r="J55" i="6"/>
  <c r="J34" i="5"/>
  <c r="AA65" i="6"/>
  <c r="AD65" i="6" s="1"/>
  <c r="AA57" i="6"/>
  <c r="AD57" i="6" s="1"/>
  <c r="AA58" i="6"/>
  <c r="AD58" i="6" s="1"/>
  <c r="AI58" i="6" s="1"/>
  <c r="AA60" i="6"/>
  <c r="AD60" i="6" s="1"/>
  <c r="AI60" i="6" s="1"/>
  <c r="AA59" i="6"/>
  <c r="AD59" i="6" s="1"/>
  <c r="AI59" i="6" s="1"/>
  <c r="AA64" i="6"/>
  <c r="AD64" i="6" s="1"/>
  <c r="AI64" i="6" s="1"/>
  <c r="AA49" i="6"/>
  <c r="AD49" i="6" s="1"/>
  <c r="AA54" i="6"/>
  <c r="AD54" i="6" s="1"/>
  <c r="AI54" i="6" s="1"/>
  <c r="AA47" i="6"/>
  <c r="AD47" i="6" s="1"/>
  <c r="AI47" i="6" s="1"/>
  <c r="AA46" i="6"/>
  <c r="AD46" i="6" s="1"/>
  <c r="AI46" i="6" s="1"/>
  <c r="AA52" i="6"/>
  <c r="AD52" i="6" s="1"/>
  <c r="AA50" i="6"/>
  <c r="AD50" i="6" s="1"/>
  <c r="AA48" i="6"/>
  <c r="AD48" i="6" s="1"/>
  <c r="AA43" i="6"/>
  <c r="AD43" i="6" s="1"/>
  <c r="AI43" i="6" s="1"/>
  <c r="AA44" i="6"/>
  <c r="AD44" i="6" s="1"/>
  <c r="AI44" i="6" s="1"/>
  <c r="AA38" i="6"/>
  <c r="AD38" i="6" s="1"/>
  <c r="AI38" i="6" s="1"/>
  <c r="AA37" i="6"/>
  <c r="AD37" i="6" s="1"/>
  <c r="AI37" i="6" s="1"/>
  <c r="AA36" i="6"/>
  <c r="AD36" i="6" s="1"/>
  <c r="AI36" i="6" s="1"/>
  <c r="AA56" i="6"/>
  <c r="AD56" i="6" s="1"/>
  <c r="AA51" i="6"/>
  <c r="AD51" i="6" s="1"/>
  <c r="AA35" i="6"/>
  <c r="AD35" i="6" s="1"/>
  <c r="AI35" i="6" s="1"/>
  <c r="AA11" i="6"/>
  <c r="AD11" i="6" s="1"/>
  <c r="AI11" i="6" s="1"/>
  <c r="AD13" i="6"/>
  <c r="AI13" i="6" s="1"/>
  <c r="Y15" i="6"/>
  <c r="Y14" i="6" s="1"/>
  <c r="Y9" i="6" s="1"/>
  <c r="AM9" i="6" s="1"/>
  <c r="X54" i="2"/>
  <c r="V55" i="2"/>
  <c r="U55" i="2"/>
  <c r="T55" i="2"/>
  <c r="F55" i="2"/>
  <c r="P55" i="2"/>
  <c r="O55" i="2"/>
  <c r="N55" i="2"/>
  <c r="M55" i="2"/>
  <c r="L55" i="2"/>
  <c r="K55" i="2"/>
  <c r="J55" i="2"/>
  <c r="I55" i="2"/>
  <c r="H55" i="2"/>
  <c r="G55" i="2"/>
  <c r="X57" i="2"/>
  <c r="S55" i="2"/>
  <c r="Y55" i="6" l="1"/>
  <c r="AO55" i="6" s="1"/>
  <c r="P34" i="2"/>
  <c r="Y55" i="2"/>
  <c r="AL55" i="2" s="1"/>
  <c r="AA57" i="2"/>
  <c r="AC57" i="2" s="1"/>
  <c r="AA54" i="2"/>
  <c r="AC54" i="2" s="1"/>
  <c r="Z67" i="5"/>
  <c r="AA60" i="5"/>
  <c r="X56" i="5"/>
  <c r="X56" i="6" s="1"/>
  <c r="X53" i="5"/>
  <c r="X53" i="6" s="1"/>
  <c r="V45" i="5"/>
  <c r="V34" i="5" s="1"/>
  <c r="U45" i="5"/>
  <c r="H45" i="6"/>
  <c r="AA38" i="5"/>
  <c r="AA37" i="5"/>
  <c r="X36" i="5"/>
  <c r="X36" i="6" s="1"/>
  <c r="X35" i="5"/>
  <c r="X35" i="6" s="1"/>
  <c r="AA33" i="5"/>
  <c r="AA32" i="5"/>
  <c r="AA22" i="5"/>
  <c r="AA21" i="5"/>
  <c r="AA20" i="5"/>
  <c r="AA19" i="5"/>
  <c r="AA18" i="5"/>
  <c r="AA16" i="5"/>
  <c r="U15" i="5"/>
  <c r="T15" i="5"/>
  <c r="S15" i="5"/>
  <c r="S15" i="6" s="1"/>
  <c r="P15" i="5"/>
  <c r="O15" i="5"/>
  <c r="O14" i="5" s="1"/>
  <c r="O9" i="5" s="1"/>
  <c r="N15" i="5"/>
  <c r="M15" i="5"/>
  <c r="L15" i="5"/>
  <c r="K15" i="5"/>
  <c r="K14" i="5" s="1"/>
  <c r="K9" i="5" s="1"/>
  <c r="J15" i="5"/>
  <c r="I15" i="5"/>
  <c r="H15" i="5"/>
  <c r="G15" i="5"/>
  <c r="AA13" i="5"/>
  <c r="AA12" i="5"/>
  <c r="AA11" i="5"/>
  <c r="AA55" i="6" l="1"/>
  <c r="AD55" i="6" s="1"/>
  <c r="AI55" i="6" s="1"/>
  <c r="Y45" i="5"/>
  <c r="Y15" i="5"/>
  <c r="X15" i="5" s="1"/>
  <c r="X15" i="6" s="1"/>
  <c r="AA59" i="5"/>
  <c r="X59" i="5"/>
  <c r="X59" i="6" s="1"/>
  <c r="AA65" i="5"/>
  <c r="X65" i="5"/>
  <c r="X65" i="6" s="1"/>
  <c r="AA64" i="5"/>
  <c r="X64" i="5"/>
  <c r="X64" i="6" s="1"/>
  <c r="AA46" i="5"/>
  <c r="X46" i="5"/>
  <c r="X46" i="6" s="1"/>
  <c r="AA52" i="5"/>
  <c r="X52" i="5"/>
  <c r="X52" i="6" s="1"/>
  <c r="AA47" i="5"/>
  <c r="X47" i="5"/>
  <c r="X47" i="6" s="1"/>
  <c r="AA49" i="5"/>
  <c r="X49" i="5"/>
  <c r="X49" i="6" s="1"/>
  <c r="AA50" i="5"/>
  <c r="X50" i="5"/>
  <c r="X50" i="6" s="1"/>
  <c r="AA48" i="5"/>
  <c r="X48" i="5"/>
  <c r="X48" i="6" s="1"/>
  <c r="AA51" i="5"/>
  <c r="X51" i="5"/>
  <c r="X51" i="6" s="1"/>
  <c r="AA43" i="5"/>
  <c r="X43" i="5"/>
  <c r="X43" i="6" s="1"/>
  <c r="AA44" i="5"/>
  <c r="X44" i="5"/>
  <c r="X44" i="6" s="1"/>
  <c r="U45" i="6"/>
  <c r="U34" i="5"/>
  <c r="Y34" i="5" s="1"/>
  <c r="H34" i="6"/>
  <c r="S14" i="5"/>
  <c r="S9" i="5" s="1"/>
  <c r="G45" i="6"/>
  <c r="V45" i="6"/>
  <c r="I45" i="6"/>
  <c r="J45" i="6"/>
  <c r="AA56" i="5"/>
  <c r="X55" i="5"/>
  <c r="X55" i="6" s="1"/>
  <c r="M45" i="6"/>
  <c r="O45" i="6"/>
  <c r="P45" i="6"/>
  <c r="S45" i="6"/>
  <c r="L45" i="6"/>
  <c r="N45" i="6"/>
  <c r="F45" i="6"/>
  <c r="T45" i="6"/>
  <c r="K45" i="6"/>
  <c r="T14" i="5"/>
  <c r="T9" i="5" s="1"/>
  <c r="T15" i="6"/>
  <c r="H14" i="5"/>
  <c r="H15" i="6"/>
  <c r="I14" i="5"/>
  <c r="I9" i="5" s="1"/>
  <c r="I15" i="6"/>
  <c r="V15" i="6"/>
  <c r="J14" i="5"/>
  <c r="J9" i="5" s="1"/>
  <c r="J15" i="6"/>
  <c r="K15" i="6"/>
  <c r="L14" i="5"/>
  <c r="L9" i="5" s="1"/>
  <c r="L15" i="6"/>
  <c r="G14" i="5"/>
  <c r="G9" i="5" s="1"/>
  <c r="G15" i="6"/>
  <c r="U14" i="5"/>
  <c r="U9" i="5" s="1"/>
  <c r="U15" i="6"/>
  <c r="M14" i="5"/>
  <c r="M9" i="5" s="1"/>
  <c r="M15" i="6"/>
  <c r="N14" i="5"/>
  <c r="N9" i="5" s="1"/>
  <c r="N15" i="6"/>
  <c r="O15" i="6"/>
  <c r="P14" i="5"/>
  <c r="P9" i="5" s="1"/>
  <c r="P15" i="6"/>
  <c r="F15" i="6"/>
  <c r="AA36" i="5"/>
  <c r="AA17" i="5"/>
  <c r="AA58" i="5"/>
  <c r="Y45" i="6" l="1"/>
  <c r="AA45" i="6" s="1"/>
  <c r="U34" i="6"/>
  <c r="AA15" i="5"/>
  <c r="H9" i="5"/>
  <c r="Y14" i="5"/>
  <c r="Y9" i="5" s="1"/>
  <c r="AA45" i="5"/>
  <c r="X45" i="5"/>
  <c r="AA55" i="5"/>
  <c r="I34" i="6"/>
  <c r="T34" i="6"/>
  <c r="V34" i="6"/>
  <c r="K34" i="6"/>
  <c r="N34" i="6"/>
  <c r="P34" i="6"/>
  <c r="O34" i="6"/>
  <c r="L34" i="6"/>
  <c r="J34" i="6"/>
  <c r="F34" i="6"/>
  <c r="S34" i="6"/>
  <c r="M34" i="6"/>
  <c r="G34" i="6"/>
  <c r="S14" i="6"/>
  <c r="S9" i="6" s="1"/>
  <c r="AA15" i="6"/>
  <c r="AD15" i="6" s="1"/>
  <c r="AI15" i="6" s="1"/>
  <c r="I14" i="6"/>
  <c r="I9" i="6" s="1"/>
  <c r="F14" i="6"/>
  <c r="F9" i="6" s="1"/>
  <c r="G14" i="6"/>
  <c r="G9" i="6" s="1"/>
  <c r="H14" i="6"/>
  <c r="H9" i="6" s="1"/>
  <c r="P14" i="6"/>
  <c r="P9" i="6" s="1"/>
  <c r="L14" i="6"/>
  <c r="L9" i="6" s="1"/>
  <c r="T14" i="6"/>
  <c r="T9" i="6" s="1"/>
  <c r="U67" i="5"/>
  <c r="U14" i="6"/>
  <c r="U9" i="6" s="1"/>
  <c r="O14" i="6"/>
  <c r="O9" i="6" s="1"/>
  <c r="K14" i="6"/>
  <c r="K9" i="6" s="1"/>
  <c r="N14" i="6"/>
  <c r="N9" i="6" s="1"/>
  <c r="J14" i="6"/>
  <c r="J9" i="6" s="1"/>
  <c r="M14" i="6"/>
  <c r="M9" i="6" s="1"/>
  <c r="V67" i="5"/>
  <c r="V14" i="6"/>
  <c r="AO45" i="6" l="1"/>
  <c r="Y34" i="6"/>
  <c r="AM34" i="6" s="1"/>
  <c r="X14" i="5"/>
  <c r="X14" i="6" s="1"/>
  <c r="X9" i="6" s="1"/>
  <c r="AA34" i="5"/>
  <c r="X45" i="6"/>
  <c r="X34" i="6" s="1"/>
  <c r="X34" i="5"/>
  <c r="AA34" i="6"/>
  <c r="AD34" i="6" s="1"/>
  <c r="AD45" i="6"/>
  <c r="AI45" i="6" s="1"/>
  <c r="V9" i="6"/>
  <c r="AA14" i="6"/>
  <c r="AA9" i="6" s="1"/>
  <c r="AA14" i="5"/>
  <c r="Y67" i="5"/>
  <c r="X9" i="5" l="1"/>
  <c r="AO34" i="6"/>
  <c r="AP34" i="6" s="1"/>
  <c r="AA9" i="5"/>
  <c r="AA67" i="5" s="1"/>
  <c r="AG9" i="6"/>
  <c r="AD14" i="6"/>
  <c r="AI14" i="6" s="1"/>
  <c r="X56" i="2"/>
  <c r="X58" i="2"/>
  <c r="V15" i="2"/>
  <c r="T15" i="2"/>
  <c r="T14" i="2" s="1"/>
  <c r="T9" i="2" s="1"/>
  <c r="O15" i="2"/>
  <c r="S15" i="2"/>
  <c r="S14" i="2" s="1"/>
  <c r="S9" i="2" s="1"/>
  <c r="N15" i="2"/>
  <c r="N14" i="2" s="1"/>
  <c r="N9" i="2" s="1"/>
  <c r="M15" i="2"/>
  <c r="M14" i="2" s="1"/>
  <c r="M9" i="2" s="1"/>
  <c r="L15" i="2"/>
  <c r="L14" i="2" s="1"/>
  <c r="L9" i="2" s="1"/>
  <c r="K15" i="2"/>
  <c r="K14" i="2" s="1"/>
  <c r="K9" i="2" s="1"/>
  <c r="J15" i="2"/>
  <c r="J14" i="2" s="1"/>
  <c r="J9" i="2" s="1"/>
  <c r="I15" i="2"/>
  <c r="I14" i="2" s="1"/>
  <c r="I9" i="2" s="1"/>
  <c r="H15" i="2"/>
  <c r="H14" i="2" s="1"/>
  <c r="H9" i="2" s="1"/>
  <c r="G15" i="2"/>
  <c r="G14" i="2" s="1"/>
  <c r="G9" i="2" s="1"/>
  <c r="AA10" i="2"/>
  <c r="AC10" i="2" s="1"/>
  <c r="X12" i="2"/>
  <c r="AA16" i="2"/>
  <c r="AC16" i="2" s="1"/>
  <c r="AA17" i="2"/>
  <c r="AC17" i="2" s="1"/>
  <c r="X18" i="2"/>
  <c r="AA22" i="2"/>
  <c r="AC22" i="2" s="1"/>
  <c r="X32" i="2"/>
  <c r="X37" i="2"/>
  <c r="X44" i="2"/>
  <c r="G34" i="2"/>
  <c r="H34" i="2"/>
  <c r="I34" i="2"/>
  <c r="S34" i="2"/>
  <c r="T34" i="2"/>
  <c r="U34" i="2"/>
  <c r="V34" i="2"/>
  <c r="X46" i="2"/>
  <c r="X47" i="2"/>
  <c r="X48" i="2"/>
  <c r="X49" i="2"/>
  <c r="X50" i="2"/>
  <c r="X51" i="2"/>
  <c r="X52" i="2"/>
  <c r="X53" i="2"/>
  <c r="Z67" i="2"/>
  <c r="V14" i="2" l="1"/>
  <c r="Y15" i="2"/>
  <c r="AA20" i="2"/>
  <c r="AC20" i="2" s="1"/>
  <c r="X20" i="2"/>
  <c r="AA32" i="2"/>
  <c r="AC32" i="2" s="1"/>
  <c r="AA13" i="2"/>
  <c r="AC13" i="2" s="1"/>
  <c r="AA12" i="2"/>
  <c r="AC12" i="2" s="1"/>
  <c r="AA21" i="2"/>
  <c r="AC21" i="2" s="1"/>
  <c r="AA19" i="2"/>
  <c r="AC19" i="2" s="1"/>
  <c r="AA33" i="2"/>
  <c r="AC33" i="2" s="1"/>
  <c r="AA18" i="2"/>
  <c r="AC18" i="2" s="1"/>
  <c r="AA60" i="2"/>
  <c r="AC60" i="2" s="1"/>
  <c r="AA59" i="2"/>
  <c r="AC59" i="2" s="1"/>
  <c r="AA65" i="2"/>
  <c r="AC65" i="2" s="1"/>
  <c r="AA58" i="2"/>
  <c r="AC58" i="2" s="1"/>
  <c r="AA64" i="2"/>
  <c r="AC64" i="2" s="1"/>
  <c r="AA48" i="2"/>
  <c r="AC48" i="2" s="1"/>
  <c r="AA47" i="2"/>
  <c r="AC47" i="2" s="1"/>
  <c r="AA49" i="2"/>
  <c r="AC49" i="2" s="1"/>
  <c r="AA52" i="2"/>
  <c r="AC52" i="2" s="1"/>
  <c r="AA50" i="2"/>
  <c r="AC50" i="2" s="1"/>
  <c r="AA51" i="2"/>
  <c r="AC51" i="2" s="1"/>
  <c r="AA43" i="2"/>
  <c r="AC43" i="2" s="1"/>
  <c r="AA36" i="2"/>
  <c r="AC36" i="2" s="1"/>
  <c r="AA38" i="2"/>
  <c r="AC38" i="2" s="1"/>
  <c r="AA44" i="2"/>
  <c r="AC44" i="2" s="1"/>
  <c r="AA37" i="2"/>
  <c r="AC37" i="2" s="1"/>
  <c r="AD9" i="6"/>
  <c r="X55" i="2"/>
  <c r="O14" i="2"/>
  <c r="O9" i="2" s="1"/>
  <c r="N34" i="2"/>
  <c r="M34" i="2"/>
  <c r="L34" i="2"/>
  <c r="F34" i="2"/>
  <c r="O34" i="2"/>
  <c r="K34" i="2"/>
  <c r="J34" i="2"/>
  <c r="AA35" i="2"/>
  <c r="AC35" i="2" s="1"/>
  <c r="AA56" i="2"/>
  <c r="AC56" i="2" s="1"/>
  <c r="X45" i="2"/>
  <c r="AA46" i="2"/>
  <c r="AC46" i="2" s="1"/>
  <c r="AA11" i="2"/>
  <c r="AC11" i="2" s="1"/>
  <c r="V9" i="2" l="1"/>
  <c r="Y14" i="2"/>
  <c r="X14" i="2" s="1"/>
  <c r="X9" i="2" s="1"/>
  <c r="Y34" i="2"/>
  <c r="X34" i="2"/>
  <c r="AL34" i="2" s="1"/>
  <c r="AA15" i="2"/>
  <c r="AC15" i="2" s="1"/>
  <c r="X15" i="2"/>
  <c r="AA55" i="2"/>
  <c r="AC55" i="2" s="1"/>
  <c r="AA45" i="2"/>
  <c r="Y9" i="2" l="1"/>
  <c r="AC45" i="2"/>
  <c r="AC34" i="2"/>
  <c r="AA34" i="2"/>
  <c r="AE34" i="2"/>
  <c r="AG34" i="2" s="1"/>
  <c r="AJ34" i="2"/>
  <c r="AA14" i="2"/>
  <c r="AE9" i="2" l="1"/>
  <c r="AG9" i="2" s="1"/>
  <c r="AA9" i="2"/>
  <c r="AA67" i="2" s="1"/>
  <c r="AC14" i="2"/>
  <c r="AC9" i="2" s="1"/>
</calcChain>
</file>

<file path=xl/sharedStrings.xml><?xml version="1.0" encoding="utf-8"?>
<sst xmlns="http://schemas.openxmlformats.org/spreadsheetml/2006/main" count="440" uniqueCount="144">
  <si>
    <t xml:space="preserve">   ST.   IT.</t>
  </si>
  <si>
    <t xml:space="preserve">I N G R E S O S </t>
  </si>
  <si>
    <t xml:space="preserve">APORTE FISCAL: </t>
  </si>
  <si>
    <t>-  Remuneraciones</t>
  </si>
  <si>
    <t>10</t>
  </si>
  <si>
    <t>SALDO INICIAL DE CAJA</t>
  </si>
  <si>
    <t>G A S T O S</t>
  </si>
  <si>
    <t>21</t>
  </si>
  <si>
    <t>GASTOS EN PERSONAL</t>
  </si>
  <si>
    <t>22</t>
  </si>
  <si>
    <t>BIENES Y SERVICIOS DE CONSUMO</t>
  </si>
  <si>
    <t>23</t>
  </si>
  <si>
    <t>24</t>
  </si>
  <si>
    <t>25</t>
  </si>
  <si>
    <t>TRANSFERENCIAS CORRIENTES</t>
  </si>
  <si>
    <t>INVERSION REAL</t>
  </si>
  <si>
    <t>32</t>
  </si>
  <si>
    <t>33</t>
  </si>
  <si>
    <t>TRANSF. DE CAPITAL</t>
  </si>
  <si>
    <t>SALDO FINAL DE CAJA</t>
  </si>
  <si>
    <t>01</t>
  </si>
  <si>
    <t>06</t>
  </si>
  <si>
    <t>RENTAS DE LA PROPIEDAD</t>
  </si>
  <si>
    <t>07</t>
  </si>
  <si>
    <t>INGRESOS DE OPERACIÓN</t>
  </si>
  <si>
    <t>08</t>
  </si>
  <si>
    <t>OTROS INGRESOS CORRIENTES</t>
  </si>
  <si>
    <t>VENTA DE ACTIVOS NO FINANCIEROS</t>
  </si>
  <si>
    <t>VENTA DE ACTIVOS FINANCIEROS</t>
  </si>
  <si>
    <t>RECUPERACION DE PRESTAMOS</t>
  </si>
  <si>
    <t>INTEGROS AL FISCO</t>
  </si>
  <si>
    <t>03</t>
  </si>
  <si>
    <t>04</t>
  </si>
  <si>
    <t>Vehiculos</t>
  </si>
  <si>
    <t>Mobiliario y Otros</t>
  </si>
  <si>
    <t>Programas Informáticos</t>
  </si>
  <si>
    <t>Equipos Informáticos</t>
  </si>
  <si>
    <t>05</t>
  </si>
  <si>
    <t>Terrenos</t>
  </si>
  <si>
    <t>02</t>
  </si>
  <si>
    <t>PRESTAMOS</t>
  </si>
  <si>
    <t>SERVICIO DE LA DEUDA</t>
  </si>
  <si>
    <t>Estudios Básicos</t>
  </si>
  <si>
    <t>Proyectos</t>
  </si>
  <si>
    <t>09</t>
  </si>
  <si>
    <t>Libre</t>
  </si>
  <si>
    <t>Servicio Deuda</t>
  </si>
  <si>
    <t>Maquinas y Equipos</t>
  </si>
  <si>
    <t>-  Resto</t>
  </si>
  <si>
    <t>SSS</t>
  </si>
  <si>
    <t>TOTAL</t>
  </si>
  <si>
    <t>TRANSF. PARA GASTOS DE CAPITAL</t>
  </si>
  <si>
    <t>PRESTACIONES DE SEG. SOCIAL</t>
  </si>
  <si>
    <t>DGOP</t>
  </si>
  <si>
    <t>FISCALIA</t>
  </si>
  <si>
    <t>DC Y F</t>
  </si>
  <si>
    <t>VIALIDAD</t>
  </si>
  <si>
    <t>DOP</t>
  </si>
  <si>
    <t>AEROP.</t>
  </si>
  <si>
    <t>CONCESIONES</t>
  </si>
  <si>
    <t>PLANEAM.</t>
  </si>
  <si>
    <t>SUBSECRET.</t>
  </si>
  <si>
    <t>DG AGUAS</t>
  </si>
  <si>
    <t>INH</t>
  </si>
  <si>
    <t>MOP</t>
  </si>
  <si>
    <t>ARQUITECT.</t>
  </si>
  <si>
    <t>DOH</t>
  </si>
  <si>
    <t>OTROS GASTOS CORRIENTES</t>
  </si>
  <si>
    <t>ADQUIS. DE ACTIVOS NO FINANCIEROS</t>
  </si>
  <si>
    <t>total mop</t>
  </si>
  <si>
    <t>sin inh y sss</t>
  </si>
  <si>
    <t>11</t>
  </si>
  <si>
    <t>12</t>
  </si>
  <si>
    <t>13</t>
  </si>
  <si>
    <t>15</t>
  </si>
  <si>
    <t>26</t>
  </si>
  <si>
    <t>29</t>
  </si>
  <si>
    <t>31</t>
  </si>
  <si>
    <t>34</t>
  </si>
  <si>
    <t>35</t>
  </si>
  <si>
    <t>A.P.R.</t>
  </si>
  <si>
    <t>02-09</t>
  </si>
  <si>
    <t>02-10</t>
  </si>
  <si>
    <t>02-13</t>
  </si>
  <si>
    <t>02-02</t>
  </si>
  <si>
    <t>02-03</t>
  </si>
  <si>
    <t>02-04</t>
  </si>
  <si>
    <t>02-06</t>
  </si>
  <si>
    <t>02-07</t>
  </si>
  <si>
    <t>02-11</t>
  </si>
  <si>
    <t>02-12</t>
  </si>
  <si>
    <t>01-01</t>
  </si>
  <si>
    <t>04-01</t>
  </si>
  <si>
    <t>05-01</t>
  </si>
  <si>
    <t>07-01</t>
  </si>
  <si>
    <t>ENDEUDAMIENTO</t>
  </si>
  <si>
    <t>99</t>
  </si>
  <si>
    <t>Otros Activos No Financieros</t>
  </si>
  <si>
    <t>Edificios</t>
  </si>
  <si>
    <t>03-01</t>
  </si>
  <si>
    <t>ADQUIS. DE ACTIVOS FINANCIEROS</t>
  </si>
  <si>
    <t xml:space="preserve">Programas  </t>
  </si>
  <si>
    <t>INGRESAR EN PESOS -----NO IMPRIMIR----</t>
  </si>
  <si>
    <t>suma regular + fet</t>
  </si>
  <si>
    <t>suma regular + FET</t>
  </si>
  <si>
    <t>(Miles de $ 2023)</t>
  </si>
  <si>
    <t>02-14</t>
  </si>
  <si>
    <t>IBV</t>
  </si>
  <si>
    <t>02-15</t>
  </si>
  <si>
    <t>FIDE-2023</t>
  </si>
  <si>
    <t>Al Sector Privado</t>
  </si>
  <si>
    <t>Al Gobierno Central</t>
  </si>
  <si>
    <t>A otras Entidades Públicas</t>
  </si>
  <si>
    <t>A Otras Entidades Públicas</t>
  </si>
  <si>
    <t xml:space="preserve"> 001 - I.V.A Concesiones Obras Públicas</t>
  </si>
  <si>
    <t>002 - Fondo De Infraestructura</t>
  </si>
  <si>
    <t>005 - Reintegro IVA Concesiones DGAC</t>
  </si>
  <si>
    <t>014 - Servicio Agricola y Ganadero</t>
  </si>
  <si>
    <t>015 - Servicio Nacional de Aduanas</t>
  </si>
  <si>
    <t>300 - De Programa de Infraestructura para el Buen Vivir</t>
  </si>
  <si>
    <t>301 - De Fondo De Infraestructura para el Desarrollo 2023</t>
  </si>
  <si>
    <t>TOTAL LEY</t>
  </si>
  <si>
    <t>TRANSFERENCIAS</t>
  </si>
  <si>
    <t>Subsecretaría</t>
  </si>
  <si>
    <t>Dirección General de Obras Públicas</t>
  </si>
  <si>
    <t>Fiscalía</t>
  </si>
  <si>
    <t>Dirección de Contabilidad y Finanzas</t>
  </si>
  <si>
    <t>Dirección de Arquitectura</t>
  </si>
  <si>
    <t>Dirección de Obras Hidráulicas</t>
  </si>
  <si>
    <t>Dirección de Vialidad</t>
  </si>
  <si>
    <t>Dirección de Obras Portuarias</t>
  </si>
  <si>
    <t>Dirección de Aeropuertos</t>
  </si>
  <si>
    <t>Dirección de Planeamiento</t>
  </si>
  <si>
    <t>Subdirección de Servicios Sanitarios Rurales</t>
  </si>
  <si>
    <t>Infraestructura para el Buen Vivir</t>
  </si>
  <si>
    <t>Fondo de Infraestructura para el Desarrollo - 2023</t>
  </si>
  <si>
    <t>Dirección General de Concesiones de Obras Públicas</t>
  </si>
  <si>
    <t>Dirección General de Aguas</t>
  </si>
  <si>
    <t>Instituto Nacional de Hidráulica</t>
  </si>
  <si>
    <t>Superintendencia de Servicios Sanitarios</t>
  </si>
  <si>
    <t>Organización para la Cooperación y Desarrollo Economico</t>
  </si>
  <si>
    <t>PRESUPUESTO EJECUTADO MOP 2023 AL MES DE AGOSTO</t>
  </si>
  <si>
    <t>PRESUPUESTO VIGENTE MOP 2023 AL MES DE SEPTIEMBRE</t>
  </si>
  <si>
    <t>PRESUPUESTO EJECUTADO MOP 2023 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</si>
</sst>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General_)"/>
    <numFmt numFmtId="165" formatCode="dd/mm_)"/>
  </numFmts>
  <fonts count="40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name val="Courier"/>
      <family val="3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3"/>
      <name val="Calibri"/>
      <family val="2"/>
      <scheme val="minor"/>
    </font>
    <font>
      <b/>
      <sz val="18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name val="Courie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164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16" applyNumberFormat="0" applyAlignment="0" applyProtection="0"/>
    <xf numFmtId="0" fontId="12" fillId="22" borderId="17" applyNumberFormat="0" applyAlignment="0" applyProtection="0"/>
    <xf numFmtId="0" fontId="13" fillId="0" borderId="18" applyNumberFormat="0" applyFill="0" applyAlignment="0" applyProtection="0"/>
    <xf numFmtId="0" fontId="14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5" fillId="29" borderId="16" applyNumberFormat="0" applyAlignment="0" applyProtection="0"/>
    <xf numFmtId="0" fontId="16" fillId="30" borderId="0" applyNumberFormat="0" applyBorder="0" applyAlignment="0" applyProtection="0"/>
    <xf numFmtId="0" fontId="17" fillId="31" borderId="0" applyNumberFormat="0" applyBorder="0" applyAlignment="0" applyProtection="0"/>
    <xf numFmtId="0" fontId="8" fillId="0" borderId="0"/>
    <xf numFmtId="0" fontId="8" fillId="32" borderId="19" applyNumberFormat="0" applyFont="0" applyAlignment="0" applyProtection="0"/>
    <xf numFmtId="0" fontId="18" fillId="21" borderId="20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22" applyNumberFormat="0" applyFill="0" applyAlignment="0" applyProtection="0"/>
    <xf numFmtId="0" fontId="14" fillId="0" borderId="23" applyNumberFormat="0" applyFill="0" applyAlignment="0" applyProtection="0"/>
    <xf numFmtId="0" fontId="24" fillId="0" borderId="24" applyNumberFormat="0" applyFill="0" applyAlignment="0" applyProtection="0"/>
    <xf numFmtId="41" fontId="26" fillId="0" borderId="0" applyFont="0" applyFill="0" applyBorder="0" applyAlignment="0" applyProtection="0"/>
    <xf numFmtId="0" fontId="1" fillId="0" borderId="0"/>
    <xf numFmtId="0" fontId="27" fillId="0" borderId="0" applyNumberFormat="0" applyFill="0" applyBorder="0" applyAlignment="0" applyProtection="0"/>
    <xf numFmtId="0" fontId="28" fillId="31" borderId="0" applyNumberFormat="0" applyBorder="0" applyAlignment="0" applyProtection="0"/>
    <xf numFmtId="0" fontId="1" fillId="32" borderId="1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9" fontId="39" fillId="0" borderId="0" applyFont="0" applyFill="0" applyBorder="0" applyAlignment="0" applyProtection="0"/>
  </cellStyleXfs>
  <cellXfs count="118">
    <xf numFmtId="164" fontId="0" fillId="0" borderId="0" xfId="0"/>
    <xf numFmtId="164" fontId="4" fillId="0" borderId="0" xfId="0" applyFont="1"/>
    <xf numFmtId="37" fontId="4" fillId="0" borderId="0" xfId="0" applyNumberFormat="1" applyFont="1"/>
    <xf numFmtId="164" fontId="4" fillId="0" borderId="3" xfId="0" applyFont="1" applyBorder="1"/>
    <xf numFmtId="3" fontId="4" fillId="0" borderId="0" xfId="0" applyNumberFormat="1" applyFont="1"/>
    <xf numFmtId="37" fontId="6" fillId="0" borderId="0" xfId="0" applyNumberFormat="1" applyFont="1"/>
    <xf numFmtId="164" fontId="2" fillId="0" borderId="0" xfId="0" applyFont="1"/>
    <xf numFmtId="37" fontId="4" fillId="0" borderId="2" xfId="0" quotePrefix="1" applyNumberFormat="1" applyFont="1" applyBorder="1" applyAlignment="1">
      <alignment horizontal="center"/>
    </xf>
    <xf numFmtId="3" fontId="5" fillId="0" borderId="12" xfId="0" applyNumberFormat="1" applyFont="1" applyBorder="1" applyAlignment="1">
      <alignment vertical="center"/>
    </xf>
    <xf numFmtId="3" fontId="7" fillId="0" borderId="9" xfId="0" applyNumberFormat="1" applyFont="1" applyBorder="1"/>
    <xf numFmtId="3" fontId="7" fillId="0" borderId="1" xfId="0" applyNumberFormat="1" applyFont="1" applyBorder="1"/>
    <xf numFmtId="3" fontId="7" fillId="0" borderId="2" xfId="0" applyNumberFormat="1" applyFont="1" applyBorder="1"/>
    <xf numFmtId="164" fontId="4" fillId="0" borderId="1" xfId="0" applyFont="1" applyBorder="1" applyAlignment="1">
      <alignment horizontal="center"/>
    </xf>
    <xf numFmtId="164" fontId="4" fillId="0" borderId="0" xfId="0" applyFont="1" applyAlignment="1">
      <alignment horizontal="left"/>
    </xf>
    <xf numFmtId="164" fontId="3" fillId="0" borderId="1" xfId="0" applyFont="1" applyBorder="1" applyAlignment="1">
      <alignment horizontal="center"/>
    </xf>
    <xf numFmtId="164" fontId="25" fillId="0" borderId="0" xfId="0" applyFont="1"/>
    <xf numFmtId="165" fontId="2" fillId="0" borderId="0" xfId="0" applyNumberFormat="1" applyFont="1"/>
    <xf numFmtId="37" fontId="3" fillId="0" borderId="2" xfId="0" applyNumberFormat="1" applyFont="1" applyBorder="1" applyAlignment="1">
      <alignment horizontal="center"/>
    </xf>
    <xf numFmtId="37" fontId="4" fillId="0" borderId="15" xfId="0" quotePrefix="1" applyNumberFormat="1" applyFont="1" applyBorder="1" applyAlignment="1">
      <alignment horizontal="center"/>
    </xf>
    <xf numFmtId="37" fontId="4" fillId="0" borderId="3" xfId="0" applyNumberFormat="1" applyFont="1" applyBorder="1" applyAlignment="1">
      <alignment horizontal="left"/>
    </xf>
    <xf numFmtId="37" fontId="4" fillId="0" borderId="15" xfId="0" quotePrefix="1" applyNumberFormat="1" applyFont="1" applyBorder="1" applyAlignment="1">
      <alignment horizontal="right"/>
    </xf>
    <xf numFmtId="37" fontId="4" fillId="0" borderId="0" xfId="0" applyNumberFormat="1" applyFont="1" applyAlignment="1">
      <alignment horizontal="left"/>
    </xf>
    <xf numFmtId="164" fontId="4" fillId="0" borderId="3" xfId="0" applyFont="1" applyBorder="1" applyAlignment="1">
      <alignment horizontal="left"/>
    </xf>
    <xf numFmtId="37" fontId="4" fillId="0" borderId="13" xfId="0" quotePrefix="1" applyNumberFormat="1" applyFont="1" applyBorder="1" applyAlignment="1">
      <alignment horizontal="center"/>
    </xf>
    <xf numFmtId="164" fontId="4" fillId="0" borderId="7" xfId="0" applyFont="1" applyBorder="1"/>
    <xf numFmtId="37" fontId="4" fillId="0" borderId="8" xfId="0" applyNumberFormat="1" applyFont="1" applyBorder="1" applyAlignment="1">
      <alignment horizontal="left"/>
    </xf>
    <xf numFmtId="164" fontId="2" fillId="0" borderId="0" xfId="0" applyFont="1" applyAlignment="1">
      <alignment horizontal="left"/>
    </xf>
    <xf numFmtId="37" fontId="2" fillId="0" borderId="0" xfId="0" applyNumberFormat="1" applyFont="1" applyAlignment="1">
      <alignment horizontal="left"/>
    </xf>
    <xf numFmtId="164" fontId="4" fillId="0" borderId="5" xfId="0" applyFont="1" applyBorder="1"/>
    <xf numFmtId="39" fontId="4" fillId="0" borderId="0" xfId="0" applyNumberFormat="1" applyFont="1"/>
    <xf numFmtId="37" fontId="4" fillId="0" borderId="4" xfId="0" quotePrefix="1" applyNumberFormat="1" applyFont="1" applyBorder="1" applyAlignment="1">
      <alignment horizontal="right"/>
    </xf>
    <xf numFmtId="37" fontId="4" fillId="0" borderId="6" xfId="0" applyNumberFormat="1" applyFont="1" applyBorder="1" applyAlignment="1">
      <alignment horizontal="left"/>
    </xf>
    <xf numFmtId="164" fontId="3" fillId="0" borderId="3" xfId="0" applyFont="1" applyBorder="1" applyAlignment="1">
      <alignment vertical="center"/>
    </xf>
    <xf numFmtId="37" fontId="3" fillId="0" borderId="14" xfId="0" applyNumberFormat="1" applyFont="1" applyBorder="1" applyAlignment="1">
      <alignment horizontal="left" vertical="center"/>
    </xf>
    <xf numFmtId="164" fontId="3" fillId="0" borderId="10" xfId="0" applyFont="1" applyBorder="1" applyAlignment="1">
      <alignment vertical="center"/>
    </xf>
    <xf numFmtId="37" fontId="3" fillId="0" borderId="11" xfId="0" applyNumberFormat="1" applyFont="1" applyBorder="1" applyAlignment="1">
      <alignment horizontal="center" vertical="center"/>
    </xf>
    <xf numFmtId="164" fontId="3" fillId="0" borderId="0" xfId="0" applyFont="1" applyAlignment="1">
      <alignment vertical="center"/>
    </xf>
    <xf numFmtId="3" fontId="3" fillId="0" borderId="12" xfId="0" applyNumberFormat="1" applyFont="1" applyBorder="1" applyAlignment="1">
      <alignment vertical="center"/>
    </xf>
    <xf numFmtId="37" fontId="4" fillId="0" borderId="12" xfId="0" applyNumberFormat="1" applyFont="1" applyBorder="1" applyAlignment="1">
      <alignment vertical="center"/>
    </xf>
    <xf numFmtId="37" fontId="4" fillId="0" borderId="0" xfId="0" applyNumberFormat="1" applyFont="1" applyAlignment="1">
      <alignment vertical="center"/>
    </xf>
    <xf numFmtId="164" fontId="4" fillId="0" borderId="0" xfId="0" applyFont="1" applyAlignment="1">
      <alignment vertical="center"/>
    </xf>
    <xf numFmtId="164" fontId="3" fillId="0" borderId="14" xfId="0" applyFont="1" applyBorder="1" applyAlignment="1">
      <alignment vertical="center"/>
    </xf>
    <xf numFmtId="3" fontId="7" fillId="0" borderId="12" xfId="0" applyNumberFormat="1" applyFont="1" applyBorder="1"/>
    <xf numFmtId="164" fontId="4" fillId="0" borderId="1" xfId="0" applyFont="1" applyBorder="1" applyAlignment="1">
      <alignment horizontal="center" wrapText="1"/>
    </xf>
    <xf numFmtId="37" fontId="6" fillId="34" borderId="0" xfId="0" applyNumberFormat="1" applyFont="1" applyFill="1"/>
    <xf numFmtId="37" fontId="4" fillId="34" borderId="12" xfId="0" applyNumberFormat="1" applyFont="1" applyFill="1" applyBorder="1" applyAlignment="1">
      <alignment vertical="center"/>
    </xf>
    <xf numFmtId="41" fontId="4" fillId="33" borderId="0" xfId="43" applyFont="1" applyFill="1"/>
    <xf numFmtId="164" fontId="4" fillId="33" borderId="0" xfId="0" applyFont="1" applyFill="1"/>
    <xf numFmtId="164" fontId="4" fillId="35" borderId="1" xfId="0" applyFont="1" applyFill="1" applyBorder="1" applyAlignment="1">
      <alignment horizontal="center"/>
    </xf>
    <xf numFmtId="37" fontId="4" fillId="35" borderId="2" xfId="0" quotePrefix="1" applyNumberFormat="1" applyFont="1" applyFill="1" applyBorder="1" applyAlignment="1">
      <alignment horizontal="center"/>
    </xf>
    <xf numFmtId="3" fontId="3" fillId="35" borderId="12" xfId="0" applyNumberFormat="1" applyFont="1" applyFill="1" applyBorder="1" applyAlignment="1">
      <alignment vertical="center"/>
    </xf>
    <xf numFmtId="37" fontId="4" fillId="0" borderId="7" xfId="0" applyNumberFormat="1" applyFont="1" applyBorder="1"/>
    <xf numFmtId="37" fontId="6" fillId="34" borderId="7" xfId="0" applyNumberFormat="1" applyFont="1" applyFill="1" applyBorder="1"/>
    <xf numFmtId="164" fontId="29" fillId="0" borderId="0" xfId="0" applyFont="1"/>
    <xf numFmtId="164" fontId="30" fillId="0" borderId="0" xfId="0" applyFont="1"/>
    <xf numFmtId="164" fontId="31" fillId="0" borderId="0" xfId="0" applyFont="1"/>
    <xf numFmtId="41" fontId="29" fillId="0" borderId="0" xfId="43" applyFont="1" applyFill="1"/>
    <xf numFmtId="164" fontId="32" fillId="0" borderId="0" xfId="0" applyFont="1" applyAlignment="1">
      <alignment horizontal="left"/>
    </xf>
    <xf numFmtId="164" fontId="32" fillId="0" borderId="0" xfId="0" applyFont="1"/>
    <xf numFmtId="37" fontId="32" fillId="0" borderId="0" xfId="0" applyNumberFormat="1" applyFont="1" applyAlignment="1">
      <alignment horizontal="left"/>
    </xf>
    <xf numFmtId="37" fontId="29" fillId="0" borderId="0" xfId="0" applyNumberFormat="1" applyFont="1" applyAlignment="1">
      <alignment horizontal="left"/>
    </xf>
    <xf numFmtId="164" fontId="34" fillId="0" borderId="3" xfId="0" applyFont="1" applyBorder="1" applyAlignment="1">
      <alignment vertical="center"/>
    </xf>
    <xf numFmtId="37" fontId="34" fillId="0" borderId="14" xfId="0" applyNumberFormat="1" applyFont="1" applyBorder="1" applyAlignment="1">
      <alignment horizontal="left" vertical="center"/>
    </xf>
    <xf numFmtId="164" fontId="34" fillId="0" borderId="10" xfId="0" applyFont="1" applyBorder="1" applyAlignment="1">
      <alignment vertical="center"/>
    </xf>
    <xf numFmtId="37" fontId="34" fillId="0" borderId="11" xfId="0" applyNumberFormat="1" applyFont="1" applyBorder="1" applyAlignment="1">
      <alignment horizontal="center" vertical="center"/>
    </xf>
    <xf numFmtId="164" fontId="34" fillId="0" borderId="0" xfId="0" applyFont="1" applyAlignment="1">
      <alignment vertical="center"/>
    </xf>
    <xf numFmtId="3" fontId="34" fillId="0" borderId="12" xfId="0" applyNumberFormat="1" applyFont="1" applyBorder="1" applyAlignment="1">
      <alignment vertical="center"/>
    </xf>
    <xf numFmtId="37" fontId="35" fillId="0" borderId="15" xfId="0" applyNumberFormat="1" applyFont="1" applyBorder="1" applyAlignment="1">
      <alignment vertical="center"/>
    </xf>
    <xf numFmtId="37" fontId="35" fillId="0" borderId="11" xfId="0" applyNumberFormat="1" applyFont="1" applyBorder="1" applyAlignment="1">
      <alignment vertical="center"/>
    </xf>
    <xf numFmtId="37" fontId="35" fillId="0" borderId="0" xfId="0" applyNumberFormat="1" applyFont="1" applyAlignment="1">
      <alignment vertical="center"/>
    </xf>
    <xf numFmtId="41" fontId="35" fillId="0" borderId="0" xfId="43" applyFont="1" applyFill="1" applyAlignment="1">
      <alignment vertical="center"/>
    </xf>
    <xf numFmtId="164" fontId="35" fillId="0" borderId="0" xfId="0" applyFont="1" applyAlignment="1">
      <alignment vertical="center"/>
    </xf>
    <xf numFmtId="164" fontId="29" fillId="0" borderId="3" xfId="0" applyFont="1" applyBorder="1"/>
    <xf numFmtId="37" fontId="29" fillId="0" borderId="15" xfId="0" applyNumberFormat="1" applyFont="1" applyBorder="1"/>
    <xf numFmtId="37" fontId="35" fillId="0" borderId="0" xfId="0" applyNumberFormat="1" applyFont="1"/>
    <xf numFmtId="37" fontId="29" fillId="0" borderId="0" xfId="0" applyNumberFormat="1" applyFont="1"/>
    <xf numFmtId="37" fontId="31" fillId="0" borderId="0" xfId="0" applyNumberFormat="1" applyFont="1"/>
    <xf numFmtId="41" fontId="29" fillId="0" borderId="0" xfId="43" applyFont="1" applyFill="1" applyBorder="1"/>
    <xf numFmtId="3" fontId="36" fillId="0" borderId="0" xfId="0" applyNumberFormat="1" applyFont="1"/>
    <xf numFmtId="164" fontId="34" fillId="0" borderId="14" xfId="0" applyFont="1" applyBorder="1" applyAlignment="1">
      <alignment vertical="center"/>
    </xf>
    <xf numFmtId="37" fontId="35" fillId="0" borderId="14" xfId="0" applyNumberFormat="1" applyFont="1" applyBorder="1" applyAlignment="1">
      <alignment vertical="center"/>
    </xf>
    <xf numFmtId="3" fontId="29" fillId="0" borderId="0" xfId="0" applyNumberFormat="1" applyFont="1"/>
    <xf numFmtId="164" fontId="35" fillId="0" borderId="0" xfId="0" applyFont="1" applyAlignment="1">
      <alignment horizontal="left"/>
    </xf>
    <xf numFmtId="164" fontId="35" fillId="0" borderId="0" xfId="0" applyFont="1"/>
    <xf numFmtId="165" fontId="35" fillId="0" borderId="0" xfId="0" applyNumberFormat="1" applyFont="1"/>
    <xf numFmtId="37" fontId="35" fillId="0" borderId="2" xfId="0" quotePrefix="1" applyNumberFormat="1" applyFont="1" applyBorder="1" applyAlignment="1">
      <alignment horizontal="center"/>
    </xf>
    <xf numFmtId="37" fontId="34" fillId="0" borderId="2" xfId="0" applyNumberFormat="1" applyFont="1" applyBorder="1" applyAlignment="1">
      <alignment horizontal="center"/>
    </xf>
    <xf numFmtId="37" fontId="35" fillId="0" borderId="15" xfId="0" quotePrefix="1" applyNumberFormat="1" applyFont="1" applyBorder="1" applyAlignment="1">
      <alignment horizontal="center"/>
    </xf>
    <xf numFmtId="37" fontId="35" fillId="0" borderId="3" xfId="0" applyNumberFormat="1" applyFont="1" applyBorder="1" applyAlignment="1">
      <alignment horizontal="left"/>
    </xf>
    <xf numFmtId="3" fontId="35" fillId="0" borderId="9" xfId="0" applyNumberFormat="1" applyFont="1" applyBorder="1"/>
    <xf numFmtId="37" fontId="35" fillId="0" borderId="13" xfId="0" quotePrefix="1" applyNumberFormat="1" applyFont="1" applyBorder="1" applyAlignment="1">
      <alignment horizontal="center"/>
    </xf>
    <xf numFmtId="164" fontId="35" fillId="0" borderId="7" xfId="0" applyFont="1" applyBorder="1"/>
    <xf numFmtId="37" fontId="35" fillId="0" borderId="8" xfId="0" applyNumberFormat="1" applyFont="1" applyBorder="1" applyAlignment="1">
      <alignment horizontal="left"/>
    </xf>
    <xf numFmtId="3" fontId="35" fillId="0" borderId="2" xfId="0" applyNumberFormat="1" applyFont="1" applyBorder="1"/>
    <xf numFmtId="37" fontId="35" fillId="0" borderId="15" xfId="0" quotePrefix="1" applyNumberFormat="1" applyFont="1" applyBorder="1" applyAlignment="1">
      <alignment horizontal="right"/>
    </xf>
    <xf numFmtId="164" fontId="35" fillId="0" borderId="3" xfId="0" applyFont="1" applyBorder="1" applyAlignment="1">
      <alignment horizontal="left"/>
    </xf>
    <xf numFmtId="37" fontId="35" fillId="0" borderId="4" xfId="0" quotePrefix="1" applyNumberFormat="1" applyFont="1" applyBorder="1" applyAlignment="1">
      <alignment horizontal="right"/>
    </xf>
    <xf numFmtId="164" fontId="35" fillId="0" borderId="5" xfId="0" applyFont="1" applyBorder="1"/>
    <xf numFmtId="37" fontId="35" fillId="0" borderId="6" xfId="0" applyNumberFormat="1" applyFont="1" applyBorder="1" applyAlignment="1">
      <alignment horizontal="left"/>
    </xf>
    <xf numFmtId="3" fontId="35" fillId="0" borderId="1" xfId="0" applyNumberFormat="1" applyFont="1" applyBorder="1"/>
    <xf numFmtId="3" fontId="35" fillId="0" borderId="12" xfId="0" applyNumberFormat="1" applyFont="1" applyBorder="1"/>
    <xf numFmtId="164" fontId="35" fillId="0" borderId="8" xfId="0" applyFont="1" applyBorder="1" applyAlignment="1">
      <alignment horizontal="left"/>
    </xf>
    <xf numFmtId="164" fontId="31" fillId="0" borderId="1" xfId="0" applyFont="1" applyBorder="1" applyAlignment="1">
      <alignment horizontal="center" vertical="center" wrapText="1"/>
    </xf>
    <xf numFmtId="164" fontId="34" fillId="0" borderId="1" xfId="0" applyFont="1" applyBorder="1" applyAlignment="1">
      <alignment horizontal="center" vertical="center"/>
    </xf>
    <xf numFmtId="164" fontId="38" fillId="0" borderId="0" xfId="0" applyFont="1"/>
    <xf numFmtId="37" fontId="29" fillId="0" borderId="0" xfId="0" applyNumberFormat="1" applyFont="1" applyAlignment="1">
      <alignment vertical="center"/>
    </xf>
    <xf numFmtId="164" fontId="33" fillId="0" borderId="3" xfId="0" applyFont="1" applyBorder="1" applyAlignment="1">
      <alignment vertical="center"/>
    </xf>
    <xf numFmtId="3" fontId="33" fillId="0" borderId="12" xfId="0" applyNumberFormat="1" applyFont="1" applyBorder="1" applyAlignment="1">
      <alignment vertical="center"/>
    </xf>
    <xf numFmtId="37" fontId="29" fillId="0" borderId="12" xfId="0" applyNumberFormat="1" applyFont="1" applyBorder="1" applyAlignment="1">
      <alignment vertical="center"/>
    </xf>
    <xf numFmtId="164" fontId="29" fillId="0" borderId="0" xfId="0" applyFont="1" applyAlignment="1">
      <alignment vertical="center"/>
    </xf>
    <xf numFmtId="9" fontId="29" fillId="0" borderId="0" xfId="66" applyFont="1" applyFill="1" applyProtection="1"/>
    <xf numFmtId="41" fontId="29" fillId="0" borderId="0" xfId="43" applyFont="1" applyAlignment="1">
      <alignment vertical="center"/>
    </xf>
    <xf numFmtId="41" fontId="29" fillId="0" borderId="0" xfId="43" applyFont="1"/>
    <xf numFmtId="41" fontId="4" fillId="0" borderId="0" xfId="43" applyFont="1"/>
    <xf numFmtId="164" fontId="34" fillId="0" borderId="0" xfId="0" applyFont="1" applyAlignment="1">
      <alignment horizontal="center"/>
    </xf>
    <xf numFmtId="164" fontId="37" fillId="0" borderId="0" xfId="0" applyFont="1" applyAlignment="1">
      <alignment horizontal="center"/>
    </xf>
    <xf numFmtId="164" fontId="25" fillId="33" borderId="0" xfId="0" applyFont="1" applyFill="1" applyAlignment="1">
      <alignment horizontal="center"/>
    </xf>
    <xf numFmtId="3" fontId="34" fillId="36" borderId="12" xfId="0" applyNumberFormat="1" applyFont="1" applyFill="1" applyBorder="1" applyAlignment="1">
      <alignment vertical="center"/>
    </xf>
  </cellXfs>
  <cellStyles count="67">
    <cellStyle name="20% - Énfasis1" xfId="1" builtinId="30" customBuiltin="1"/>
    <cellStyle name="20% - Énfasis1 2" xfId="48"/>
    <cellStyle name="20% - Énfasis2" xfId="2" builtinId="34" customBuiltin="1"/>
    <cellStyle name="20% - Énfasis2 2" xfId="51"/>
    <cellStyle name="20% - Énfasis3" xfId="3" builtinId="38" customBuiltin="1"/>
    <cellStyle name="20% - Énfasis3 2" xfId="54"/>
    <cellStyle name="20% - Énfasis4" xfId="4" builtinId="42" customBuiltin="1"/>
    <cellStyle name="20% - Énfasis4 2" xfId="57"/>
    <cellStyle name="20% - Énfasis5" xfId="5" builtinId="46" customBuiltin="1"/>
    <cellStyle name="20% - Énfasis5 2" xfId="60"/>
    <cellStyle name="20% - Énfasis6" xfId="6" builtinId="50" customBuiltin="1"/>
    <cellStyle name="20% - Énfasis6 2" xfId="63"/>
    <cellStyle name="40% - Énfasis1" xfId="7" builtinId="31" customBuiltin="1"/>
    <cellStyle name="40% - Énfasis1 2" xfId="49"/>
    <cellStyle name="40% - Énfasis2" xfId="8" builtinId="35" customBuiltin="1"/>
    <cellStyle name="40% - Énfasis2 2" xfId="52"/>
    <cellStyle name="40% - Énfasis3" xfId="9" builtinId="39" customBuiltin="1"/>
    <cellStyle name="40% - Énfasis3 2" xfId="55"/>
    <cellStyle name="40% - Énfasis4" xfId="10" builtinId="43" customBuiltin="1"/>
    <cellStyle name="40% - Énfasis4 2" xfId="58"/>
    <cellStyle name="40% - Énfasis5" xfId="11" builtinId="47" customBuiltin="1"/>
    <cellStyle name="40% - Énfasis5 2" xfId="61"/>
    <cellStyle name="40% - Énfasis6" xfId="12" builtinId="51" customBuiltin="1"/>
    <cellStyle name="40% - Énfasis6 2" xfId="64"/>
    <cellStyle name="60% - Énfasis1" xfId="13" builtinId="32" customBuiltin="1"/>
    <cellStyle name="60% - Énfasis1 2" xfId="50"/>
    <cellStyle name="60% - Énfasis2" xfId="14" builtinId="36" customBuiltin="1"/>
    <cellStyle name="60% - Énfasis2 2" xfId="53"/>
    <cellStyle name="60% - Énfasis3" xfId="15" builtinId="40" customBuiltin="1"/>
    <cellStyle name="60% - Énfasis3 2" xfId="56"/>
    <cellStyle name="60% - Énfasis4" xfId="16" builtinId="44" customBuiltin="1"/>
    <cellStyle name="60% - Énfasis4 2" xfId="59"/>
    <cellStyle name="60% - Énfasis5" xfId="17" builtinId="48" customBuiltin="1"/>
    <cellStyle name="60% - Énfasis5 2" xfId="62"/>
    <cellStyle name="60% - Énfasis6" xfId="18" builtinId="52" customBuiltin="1"/>
    <cellStyle name="60% - Énfasis6 2" xfId="65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" xfId="43" builtinId="6"/>
    <cellStyle name="Neutral" xfId="32" builtinId="28" customBuiltin="1"/>
    <cellStyle name="Neutral 2" xfId="46"/>
    <cellStyle name="Normal" xfId="0" builtinId="0"/>
    <cellStyle name="Normal 2" xfId="33"/>
    <cellStyle name="Normal 3" xfId="44"/>
    <cellStyle name="Notas 2" xfId="34"/>
    <cellStyle name="Notas 3" xfId="47"/>
    <cellStyle name="Porcentaje" xfId="66" builtinId="5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ítulo 4" xfId="45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1064" name="2 Imagen" descr="logo-mop.gif">
          <a:extLst>
            <a:ext uri="{FF2B5EF4-FFF2-40B4-BE49-F238E27FC236}">
              <a16:creationId xmlns:a16="http://schemas.microsoft.com/office/drawing/2014/main" xmlns="" id="{00000000-0008-0000-02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N114"/>
  <sheetViews>
    <sheetView tabSelected="1" zoomScale="50" zoomScaleNormal="50" workbookViewId="0">
      <selection activeCell="K15" sqref="K15"/>
    </sheetView>
  </sheetViews>
  <sheetFormatPr baseColWidth="10" defaultColWidth="9.625" defaultRowHeight="18" customHeight="1" x14ac:dyDescent="0.3"/>
  <cols>
    <col min="1" max="1" width="1.875" style="53" customWidth="1"/>
    <col min="2" max="2" width="7.25" style="53" customWidth="1"/>
    <col min="3" max="3" width="0.875" style="53" customWidth="1"/>
    <col min="4" max="4" width="50.375" style="53" customWidth="1"/>
    <col min="5" max="5" width="1.875" style="53" customWidth="1"/>
    <col min="6" max="6" width="20.25" style="53" customWidth="1"/>
    <col min="7" max="7" width="19.125" style="53" customWidth="1"/>
    <col min="8" max="9" width="18.375" style="53" customWidth="1"/>
    <col min="10" max="22" width="20.25" style="53" customWidth="1"/>
    <col min="23" max="23" width="25.625" style="53" hidden="1" customWidth="1"/>
    <col min="24" max="24" width="20.25" style="53" customWidth="1"/>
    <col min="25" max="25" width="20.25" style="53" hidden="1" customWidth="1"/>
    <col min="26" max="26" width="2.5" style="53" hidden="1" customWidth="1"/>
    <col min="27" max="27" width="18.375" style="53" hidden="1" customWidth="1"/>
    <col min="28" max="28" width="18.625" style="53" hidden="1" customWidth="1"/>
    <col min="29" max="29" width="17.125" style="55" hidden="1" customWidth="1"/>
    <col min="30" max="30" width="9.625" style="53" hidden="1" customWidth="1"/>
    <col min="31" max="31" width="19.25" style="53" hidden="1" customWidth="1"/>
    <col min="32" max="32" width="9.625" style="53" hidden="1" customWidth="1"/>
    <col min="33" max="33" width="23.375" style="53" hidden="1" customWidth="1"/>
    <col min="34" max="35" width="9.625" style="53" hidden="1" customWidth="1"/>
    <col min="36" max="36" width="17.375" style="53" hidden="1" customWidth="1"/>
    <col min="37" max="37" width="3.5" style="53" hidden="1" customWidth="1"/>
    <col min="38" max="38" width="20.5" style="56" hidden="1" customWidth="1"/>
    <col min="39" max="40" width="9.625" style="53" hidden="1" customWidth="1"/>
    <col min="41" max="16384" width="9.625" style="53"/>
  </cols>
  <sheetData>
    <row r="1" spans="1:38" ht="18" customHeight="1" x14ac:dyDescent="0.3">
      <c r="P1" s="54"/>
    </row>
    <row r="2" spans="1:38" ht="18" customHeight="1" x14ac:dyDescent="0.35">
      <c r="B2" s="57"/>
      <c r="L2" s="115" t="s">
        <v>142</v>
      </c>
      <c r="M2" s="115"/>
      <c r="N2" s="115"/>
      <c r="O2" s="115"/>
      <c r="P2" s="115"/>
    </row>
    <row r="3" spans="1:38" ht="18" customHeight="1" x14ac:dyDescent="0.35">
      <c r="B3" s="57"/>
      <c r="F3" s="58"/>
      <c r="G3" s="58"/>
      <c r="H3" s="58"/>
      <c r="I3" s="58"/>
      <c r="J3" s="58"/>
      <c r="K3" s="58"/>
      <c r="L3" s="114" t="s">
        <v>105</v>
      </c>
      <c r="M3" s="114"/>
      <c r="N3" s="114"/>
      <c r="O3" s="114"/>
      <c r="P3" s="114"/>
      <c r="Q3" s="58"/>
      <c r="R3" s="58"/>
      <c r="S3" s="58"/>
      <c r="T3" s="58"/>
      <c r="U3" s="58"/>
      <c r="V3" s="58"/>
      <c r="Y3" s="58"/>
    </row>
    <row r="4" spans="1:38" ht="18" customHeight="1" x14ac:dyDescent="0.3">
      <c r="B4" s="59"/>
      <c r="U4" s="54"/>
      <c r="V4" s="54"/>
      <c r="Y4" s="54"/>
    </row>
    <row r="5" spans="1:38" ht="18" customHeight="1" x14ac:dyDescent="0.3">
      <c r="B5" s="59"/>
      <c r="Y5" s="54"/>
    </row>
    <row r="6" spans="1:38" ht="18" customHeight="1" x14ac:dyDescent="0.3">
      <c r="B6" s="60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</row>
    <row r="7" spans="1:38" ht="84.75" customHeight="1" x14ac:dyDescent="0.35">
      <c r="B7" s="82"/>
      <c r="C7" s="83"/>
      <c r="D7" s="83"/>
      <c r="E7" s="83"/>
      <c r="F7" s="102" t="s">
        <v>123</v>
      </c>
      <c r="G7" s="102" t="s">
        <v>124</v>
      </c>
      <c r="H7" s="102" t="s">
        <v>125</v>
      </c>
      <c r="I7" s="102" t="s">
        <v>126</v>
      </c>
      <c r="J7" s="102" t="s">
        <v>127</v>
      </c>
      <c r="K7" s="102" t="s">
        <v>128</v>
      </c>
      <c r="L7" s="102" t="s">
        <v>129</v>
      </c>
      <c r="M7" s="102" t="s">
        <v>130</v>
      </c>
      <c r="N7" s="102" t="s">
        <v>131</v>
      </c>
      <c r="O7" s="102" t="s">
        <v>132</v>
      </c>
      <c r="P7" s="102" t="s">
        <v>133</v>
      </c>
      <c r="Q7" s="102" t="s">
        <v>134</v>
      </c>
      <c r="R7" s="102" t="s">
        <v>135</v>
      </c>
      <c r="S7" s="102" t="s">
        <v>136</v>
      </c>
      <c r="T7" s="102" t="s">
        <v>137</v>
      </c>
      <c r="U7" s="102" t="s">
        <v>138</v>
      </c>
      <c r="V7" s="102" t="s">
        <v>139</v>
      </c>
      <c r="W7" s="103" t="s">
        <v>122</v>
      </c>
      <c r="X7" s="103" t="s">
        <v>50</v>
      </c>
      <c r="Y7" s="103" t="s">
        <v>121</v>
      </c>
      <c r="AA7" s="53" t="s">
        <v>69</v>
      </c>
    </row>
    <row r="8" spans="1:38" ht="18" customHeight="1" x14ac:dyDescent="0.35">
      <c r="B8" s="84"/>
      <c r="C8" s="83"/>
      <c r="D8" s="83"/>
      <c r="E8" s="83"/>
      <c r="F8" s="85" t="s">
        <v>91</v>
      </c>
      <c r="G8" s="85" t="s">
        <v>81</v>
      </c>
      <c r="H8" s="85" t="s">
        <v>82</v>
      </c>
      <c r="I8" s="85" t="s">
        <v>83</v>
      </c>
      <c r="J8" s="85" t="s">
        <v>84</v>
      </c>
      <c r="K8" s="85" t="s">
        <v>85</v>
      </c>
      <c r="L8" s="85" t="s">
        <v>86</v>
      </c>
      <c r="M8" s="85" t="s">
        <v>87</v>
      </c>
      <c r="N8" s="85" t="s">
        <v>88</v>
      </c>
      <c r="O8" s="85" t="s">
        <v>89</v>
      </c>
      <c r="P8" s="85" t="s">
        <v>90</v>
      </c>
      <c r="Q8" s="85" t="s">
        <v>106</v>
      </c>
      <c r="R8" s="85" t="s">
        <v>108</v>
      </c>
      <c r="S8" s="85" t="s">
        <v>99</v>
      </c>
      <c r="T8" s="85" t="s">
        <v>92</v>
      </c>
      <c r="U8" s="85" t="s">
        <v>93</v>
      </c>
      <c r="V8" s="85" t="s">
        <v>94</v>
      </c>
      <c r="W8" s="86" t="s">
        <v>64</v>
      </c>
      <c r="X8" s="86" t="s">
        <v>64</v>
      </c>
      <c r="Y8" s="86" t="s">
        <v>64</v>
      </c>
      <c r="AA8" s="53" t="s">
        <v>70</v>
      </c>
      <c r="AC8" s="55" t="s">
        <v>103</v>
      </c>
    </row>
    <row r="9" spans="1:38" s="71" customFormat="1" ht="24.95" customHeight="1" x14ac:dyDescent="0.15">
      <c r="A9" s="61"/>
      <c r="B9" s="62" t="s">
        <v>0</v>
      </c>
      <c r="C9" s="63"/>
      <c r="D9" s="64" t="s">
        <v>1</v>
      </c>
      <c r="E9" s="65"/>
      <c r="F9" s="66">
        <f>+SUM(F10:F14,F19:F22)+F32+F33</f>
        <v>28436922</v>
      </c>
      <c r="G9" s="66">
        <f>+SUM(G10:G14,G19:G22)+G32+G33</f>
        <v>8495446</v>
      </c>
      <c r="H9" s="66">
        <f t="shared" ref="H9:T9" si="0">+SUM(H10:H14,H19:H22)+H32+H33</f>
        <v>3818973</v>
      </c>
      <c r="I9" s="66">
        <f t="shared" si="0"/>
        <v>9942741</v>
      </c>
      <c r="J9" s="66">
        <f t="shared" si="0"/>
        <v>48538845</v>
      </c>
      <c r="K9" s="66">
        <f t="shared" si="0"/>
        <v>266763458</v>
      </c>
      <c r="L9" s="66">
        <f t="shared" si="0"/>
        <v>1974680601</v>
      </c>
      <c r="M9" s="66">
        <f t="shared" si="0"/>
        <v>136551147</v>
      </c>
      <c r="N9" s="66">
        <f t="shared" si="0"/>
        <v>165320761</v>
      </c>
      <c r="O9" s="66">
        <f t="shared" si="0"/>
        <v>7645821</v>
      </c>
      <c r="P9" s="66">
        <f t="shared" si="0"/>
        <v>358777072</v>
      </c>
      <c r="Q9" s="66">
        <f t="shared" si="0"/>
        <v>338680753</v>
      </c>
      <c r="R9" s="66">
        <f t="shared" si="0"/>
        <v>1449131288</v>
      </c>
      <c r="S9" s="66">
        <f t="shared" si="0"/>
        <v>1534059065</v>
      </c>
      <c r="T9" s="66">
        <f t="shared" si="0"/>
        <v>42665723</v>
      </c>
      <c r="U9" s="66">
        <f t="shared" ref="U9" si="1">+SUM(U10:U14,U19:U22)+U32+U33</f>
        <v>2785216</v>
      </c>
      <c r="V9" s="66">
        <f t="shared" ref="V9" si="2">+SUM(V10:V14,V19:V22)+V32+V33</f>
        <v>15889730</v>
      </c>
      <c r="W9" s="66">
        <f t="shared" ref="W9:Y9" si="3">+SUM(W10:W14,W19:W22)+W32+W33</f>
        <v>1671470968</v>
      </c>
      <c r="X9" s="117">
        <f>+SUM(X10:X14,X19:X22)+X32+X33</f>
        <v>4720712594</v>
      </c>
      <c r="Y9" s="66">
        <f t="shared" si="3"/>
        <v>6392183562</v>
      </c>
      <c r="Z9" s="67"/>
      <c r="AA9" s="68">
        <f>SUM(AA11,AA10,AA12,AA13,AA14,AA19,AA20,AA21,AA22,AA33,AA32)</f>
        <v>6373508616</v>
      </c>
      <c r="AB9" s="68" t="e">
        <f>SUM(AB11,AB10,AB12,AB13,AB14,AB19,AB20,AB21,AB22,AB33,AB32)</f>
        <v>#REF!</v>
      </c>
      <c r="AC9" s="68" t="e">
        <f>SUM(AC11,AC10,AC12,AC13,AC14,AC19,AC20,AC21,AC22,AC33,AC32)</f>
        <v>#REF!</v>
      </c>
      <c r="AD9" s="69"/>
      <c r="AE9" s="69">
        <f>+Y9-U9-V9</f>
        <v>6373508616</v>
      </c>
      <c r="AF9" s="69"/>
      <c r="AG9" s="69" t="e">
        <f>+AE9+#REF!</f>
        <v>#REF!</v>
      </c>
      <c r="AH9" s="69"/>
      <c r="AI9" s="69"/>
      <c r="AJ9" s="69"/>
      <c r="AK9" s="69"/>
      <c r="AL9" s="70"/>
    </row>
    <row r="10" spans="1:38" ht="22.5" customHeight="1" x14ac:dyDescent="0.35">
      <c r="A10" s="72"/>
      <c r="B10" s="87" t="s">
        <v>37</v>
      </c>
      <c r="C10" s="83"/>
      <c r="D10" s="88" t="s">
        <v>14</v>
      </c>
      <c r="E10" s="83"/>
      <c r="F10" s="89">
        <v>10</v>
      </c>
      <c r="G10" s="89">
        <f>169026+5</f>
        <v>169031</v>
      </c>
      <c r="H10" s="89">
        <v>2</v>
      </c>
      <c r="I10" s="89">
        <v>3</v>
      </c>
      <c r="J10" s="89">
        <v>10</v>
      </c>
      <c r="K10" s="89">
        <v>10</v>
      </c>
      <c r="L10" s="89">
        <v>10</v>
      </c>
      <c r="M10" s="89">
        <v>10</v>
      </c>
      <c r="N10" s="89">
        <v>10</v>
      </c>
      <c r="O10" s="89">
        <v>10</v>
      </c>
      <c r="P10" s="89">
        <v>10</v>
      </c>
      <c r="Q10" s="89">
        <v>1306933</v>
      </c>
      <c r="R10" s="89"/>
      <c r="S10" s="89">
        <v>479432</v>
      </c>
      <c r="T10" s="89">
        <v>10</v>
      </c>
      <c r="U10" s="89">
        <v>10</v>
      </c>
      <c r="V10" s="89">
        <v>10</v>
      </c>
      <c r="W10" s="89">
        <f>+Q10+169026</f>
        <v>1475959</v>
      </c>
      <c r="X10" s="89">
        <f>+Y10-W10</f>
        <v>479552</v>
      </c>
      <c r="Y10" s="89">
        <f>SUM(F10:V10)</f>
        <v>1955511</v>
      </c>
      <c r="Z10" s="73"/>
      <c r="AA10" s="74">
        <f>+Y10-V10-U10</f>
        <v>1955491</v>
      </c>
      <c r="AB10" s="75"/>
      <c r="AC10" s="76">
        <f t="shared" ref="AC10:AC33" si="4">SUM(AA10:AB10)</f>
        <v>1955491</v>
      </c>
      <c r="AD10" s="75"/>
      <c r="AE10" s="75"/>
      <c r="AF10" s="75"/>
      <c r="AG10" s="75"/>
      <c r="AH10" s="75"/>
      <c r="AI10" s="75"/>
      <c r="AJ10" s="75"/>
      <c r="AK10" s="75"/>
      <c r="AL10" s="77"/>
    </row>
    <row r="11" spans="1:38" ht="22.5" customHeight="1" x14ac:dyDescent="0.35">
      <c r="A11" s="72"/>
      <c r="B11" s="87" t="s">
        <v>21</v>
      </c>
      <c r="C11" s="83"/>
      <c r="D11" s="88" t="s">
        <v>22</v>
      </c>
      <c r="E11" s="83"/>
      <c r="F11" s="89">
        <v>17762</v>
      </c>
      <c r="G11" s="89">
        <v>0</v>
      </c>
      <c r="H11" s="89">
        <v>872</v>
      </c>
      <c r="I11" s="89">
        <v>9539</v>
      </c>
      <c r="J11" s="89">
        <v>29713</v>
      </c>
      <c r="K11" s="89">
        <v>15309</v>
      </c>
      <c r="L11" s="89">
        <v>106300</v>
      </c>
      <c r="M11" s="89">
        <v>8840</v>
      </c>
      <c r="N11" s="89">
        <v>7441</v>
      </c>
      <c r="O11" s="89">
        <v>2412</v>
      </c>
      <c r="P11" s="89">
        <v>0</v>
      </c>
      <c r="Q11" s="89"/>
      <c r="R11" s="89"/>
      <c r="S11" s="89"/>
      <c r="T11" s="89">
        <v>5528</v>
      </c>
      <c r="U11" s="89">
        <v>3083</v>
      </c>
      <c r="V11" s="89"/>
      <c r="W11" s="89">
        <v>0</v>
      </c>
      <c r="X11" s="89">
        <f>+Y11-W11</f>
        <v>206799</v>
      </c>
      <c r="Y11" s="89">
        <f>SUM(F11:V11)</f>
        <v>206799</v>
      </c>
      <c r="Z11" s="75"/>
      <c r="AA11" s="74">
        <f>+Y11-V11-U11</f>
        <v>203716</v>
      </c>
      <c r="AB11" s="75"/>
      <c r="AC11" s="76">
        <f t="shared" si="4"/>
        <v>203716</v>
      </c>
      <c r="AD11" s="75"/>
      <c r="AE11" s="75"/>
      <c r="AF11" s="75"/>
      <c r="AG11" s="75"/>
      <c r="AH11" s="75"/>
      <c r="AI11" s="75"/>
      <c r="AJ11" s="75"/>
      <c r="AK11" s="75"/>
      <c r="AL11" s="77"/>
    </row>
    <row r="12" spans="1:38" ht="22.5" customHeight="1" x14ac:dyDescent="0.35">
      <c r="A12" s="72"/>
      <c r="B12" s="87" t="s">
        <v>23</v>
      </c>
      <c r="C12" s="83"/>
      <c r="D12" s="88" t="s">
        <v>24</v>
      </c>
      <c r="E12" s="83"/>
      <c r="F12" s="89"/>
      <c r="G12" s="89"/>
      <c r="H12" s="89"/>
      <c r="I12" s="89"/>
      <c r="J12" s="89">
        <v>501</v>
      </c>
      <c r="K12" s="89">
        <v>2126</v>
      </c>
      <c r="L12" s="89">
        <v>9636668</v>
      </c>
      <c r="M12" s="89"/>
      <c r="N12" s="89">
        <v>1063</v>
      </c>
      <c r="O12" s="89"/>
      <c r="P12" s="89"/>
      <c r="Q12" s="89"/>
      <c r="R12" s="89"/>
      <c r="S12" s="89">
        <v>30506179</v>
      </c>
      <c r="T12" s="89"/>
      <c r="U12" s="89">
        <v>318511</v>
      </c>
      <c r="V12" s="89"/>
      <c r="W12" s="89">
        <v>0</v>
      </c>
      <c r="X12" s="89">
        <f t="shared" ref="X12:X31" si="5">+Y12-W12</f>
        <v>40465048</v>
      </c>
      <c r="Y12" s="89">
        <f t="shared" ref="Y12:Y65" si="6">SUM(F12:V12)</f>
        <v>40465048</v>
      </c>
      <c r="Z12" s="75"/>
      <c r="AA12" s="74">
        <f>+Y12-V12-U12</f>
        <v>40146537</v>
      </c>
      <c r="AB12" s="75"/>
      <c r="AC12" s="76">
        <f t="shared" si="4"/>
        <v>40146537</v>
      </c>
      <c r="AD12" s="75"/>
      <c r="AE12" s="75"/>
      <c r="AF12" s="75"/>
      <c r="AG12" s="75"/>
      <c r="AH12" s="75"/>
      <c r="AI12" s="75"/>
      <c r="AJ12" s="75"/>
      <c r="AK12" s="75"/>
      <c r="AL12" s="77"/>
    </row>
    <row r="13" spans="1:38" ht="22.5" customHeight="1" x14ac:dyDescent="0.35">
      <c r="A13" s="72"/>
      <c r="B13" s="87" t="s">
        <v>25</v>
      </c>
      <c r="C13" s="83"/>
      <c r="D13" s="88" t="s">
        <v>26</v>
      </c>
      <c r="E13" s="83"/>
      <c r="F13" s="89">
        <v>750432</v>
      </c>
      <c r="G13" s="89">
        <v>94331</v>
      </c>
      <c r="H13" s="89">
        <v>95040</v>
      </c>
      <c r="I13" s="89">
        <v>63780</v>
      </c>
      <c r="J13" s="89">
        <v>200799</v>
      </c>
      <c r="K13" s="89">
        <v>289864</v>
      </c>
      <c r="L13" s="89">
        <v>4783501</v>
      </c>
      <c r="M13" s="89">
        <v>121540</v>
      </c>
      <c r="N13" s="89">
        <v>384807</v>
      </c>
      <c r="O13" s="89">
        <v>72763</v>
      </c>
      <c r="P13" s="89">
        <v>162107</v>
      </c>
      <c r="Q13" s="89"/>
      <c r="R13" s="89"/>
      <c r="S13" s="89">
        <v>40933874</v>
      </c>
      <c r="T13" s="89">
        <v>226651</v>
      </c>
      <c r="U13" s="89">
        <v>49266</v>
      </c>
      <c r="V13" s="89">
        <v>97797</v>
      </c>
      <c r="W13" s="89">
        <v>0</v>
      </c>
      <c r="X13" s="89">
        <f t="shared" si="5"/>
        <v>48326552</v>
      </c>
      <c r="Y13" s="89">
        <f t="shared" si="6"/>
        <v>48326552</v>
      </c>
      <c r="Z13" s="75"/>
      <c r="AA13" s="74">
        <f t="shared" ref="AA13:AA65" si="7">+Y13-V13-U13</f>
        <v>48179489</v>
      </c>
      <c r="AB13" s="75"/>
      <c r="AC13" s="76">
        <f t="shared" si="4"/>
        <v>48179489</v>
      </c>
      <c r="AD13" s="75"/>
      <c r="AE13" s="75"/>
      <c r="AF13" s="75"/>
      <c r="AG13" s="75"/>
      <c r="AH13" s="75"/>
      <c r="AI13" s="75"/>
      <c r="AJ13" s="75"/>
      <c r="AK13" s="75"/>
      <c r="AL13" s="77"/>
    </row>
    <row r="14" spans="1:38" ht="22.5" customHeight="1" x14ac:dyDescent="0.35">
      <c r="A14" s="72"/>
      <c r="B14" s="87" t="s">
        <v>44</v>
      </c>
      <c r="C14" s="83"/>
      <c r="D14" s="88" t="s">
        <v>2</v>
      </c>
      <c r="E14" s="83"/>
      <c r="F14" s="89">
        <f>SUM(F15,F18)</f>
        <v>26991977</v>
      </c>
      <c r="G14" s="89">
        <f t="shared" ref="G14:T14" si="8">SUM(G15,G18)</f>
        <v>7883567</v>
      </c>
      <c r="H14" s="89">
        <f t="shared" si="8"/>
        <v>3634217</v>
      </c>
      <c r="I14" s="89">
        <f t="shared" si="8"/>
        <v>9542855</v>
      </c>
      <c r="J14" s="89">
        <f t="shared" si="8"/>
        <v>23463960</v>
      </c>
      <c r="K14" s="89">
        <f t="shared" si="8"/>
        <v>79599585</v>
      </c>
      <c r="L14" s="89">
        <f>SUM(L15,L18)</f>
        <v>1022032512</v>
      </c>
      <c r="M14" s="89">
        <f t="shared" si="8"/>
        <v>84349732</v>
      </c>
      <c r="N14" s="89">
        <f t="shared" si="8"/>
        <v>61305525</v>
      </c>
      <c r="O14" s="89">
        <f t="shared" si="8"/>
        <v>6694504</v>
      </c>
      <c r="P14" s="89">
        <f>SUM(P15,P18)</f>
        <v>185377077</v>
      </c>
      <c r="Q14" s="89">
        <f>SUM(Q15,Q18)</f>
        <v>168674311</v>
      </c>
      <c r="R14" s="89">
        <f>SUM(R15,R18)</f>
        <v>1449131288</v>
      </c>
      <c r="S14" s="89">
        <f>SUM(S15,S18)</f>
        <v>379615697</v>
      </c>
      <c r="T14" s="89">
        <f t="shared" si="8"/>
        <v>33823598</v>
      </c>
      <c r="U14" s="89">
        <f t="shared" ref="U14" si="9">SUM(U15,U18)</f>
        <v>2339252</v>
      </c>
      <c r="V14" s="89">
        <f>SUM(V15,V18)</f>
        <v>14232225</v>
      </c>
      <c r="W14" s="89">
        <v>0</v>
      </c>
      <c r="X14" s="89">
        <f t="shared" si="5"/>
        <v>3558691882</v>
      </c>
      <c r="Y14" s="89">
        <f t="shared" si="6"/>
        <v>3558691882</v>
      </c>
      <c r="Z14" s="75"/>
      <c r="AA14" s="74">
        <f>+Y14-V14-U14</f>
        <v>3542120405</v>
      </c>
      <c r="AB14" s="75"/>
      <c r="AC14" s="76">
        <f t="shared" si="4"/>
        <v>3542120405</v>
      </c>
      <c r="AD14" s="75"/>
      <c r="AE14" s="75"/>
      <c r="AF14" s="75"/>
      <c r="AG14" s="75"/>
      <c r="AH14" s="75"/>
      <c r="AI14" s="75"/>
      <c r="AJ14" s="75"/>
      <c r="AK14" s="75"/>
      <c r="AL14" s="77"/>
    </row>
    <row r="15" spans="1:38" ht="22.5" customHeight="1" x14ac:dyDescent="0.35">
      <c r="A15" s="72"/>
      <c r="B15" s="87" t="s">
        <v>20</v>
      </c>
      <c r="C15" s="83"/>
      <c r="D15" s="88" t="s">
        <v>45</v>
      </c>
      <c r="E15" s="83"/>
      <c r="F15" s="89">
        <f>SUM(F16:F17)</f>
        <v>26991977</v>
      </c>
      <c r="G15" s="89">
        <f t="shared" ref="G15:T15" si="10">SUM(G16:G17)</f>
        <v>7883567</v>
      </c>
      <c r="H15" s="89">
        <f t="shared" si="10"/>
        <v>3634217</v>
      </c>
      <c r="I15" s="89">
        <f t="shared" si="10"/>
        <v>9542855</v>
      </c>
      <c r="J15" s="89">
        <f t="shared" si="10"/>
        <v>23463960</v>
      </c>
      <c r="K15" s="89">
        <f t="shared" si="10"/>
        <v>79599585</v>
      </c>
      <c r="L15" s="89">
        <f>SUM(L16:L17)</f>
        <v>1022032512</v>
      </c>
      <c r="M15" s="89">
        <f t="shared" si="10"/>
        <v>84349732</v>
      </c>
      <c r="N15" s="89">
        <f t="shared" si="10"/>
        <v>61305525</v>
      </c>
      <c r="O15" s="89">
        <f t="shared" si="10"/>
        <v>6694504</v>
      </c>
      <c r="P15" s="89">
        <f t="shared" si="10"/>
        <v>185377077</v>
      </c>
      <c r="Q15" s="89">
        <f>SUM(Q16:Q17)</f>
        <v>168674311</v>
      </c>
      <c r="R15" s="89">
        <f>SUM(R16:R17)</f>
        <v>1449131288</v>
      </c>
      <c r="S15" s="89">
        <f>SUM(S16:S17)</f>
        <v>379615697</v>
      </c>
      <c r="T15" s="89">
        <f t="shared" si="10"/>
        <v>33823598</v>
      </c>
      <c r="U15" s="89">
        <f t="shared" ref="U15" si="11">SUM(U16:U17)</f>
        <v>2339252</v>
      </c>
      <c r="V15" s="89">
        <f>SUM(V16:V17)</f>
        <v>14232225</v>
      </c>
      <c r="W15" s="89">
        <v>0</v>
      </c>
      <c r="X15" s="89">
        <f t="shared" si="5"/>
        <v>3558691882</v>
      </c>
      <c r="Y15" s="89">
        <f t="shared" si="6"/>
        <v>3558691882</v>
      </c>
      <c r="Z15" s="75"/>
      <c r="AA15" s="74">
        <f t="shared" si="7"/>
        <v>3542120405</v>
      </c>
      <c r="AB15" s="75"/>
      <c r="AC15" s="76">
        <f t="shared" si="4"/>
        <v>3542120405</v>
      </c>
      <c r="AD15" s="75"/>
      <c r="AE15" s="75"/>
      <c r="AF15" s="75"/>
      <c r="AG15" s="75"/>
      <c r="AH15" s="75"/>
      <c r="AI15" s="75"/>
      <c r="AJ15" s="75"/>
      <c r="AK15" s="75"/>
      <c r="AL15" s="77"/>
    </row>
    <row r="16" spans="1:38" ht="22.5" customHeight="1" x14ac:dyDescent="0.35">
      <c r="A16" s="72"/>
      <c r="B16" s="87"/>
      <c r="C16" s="83"/>
      <c r="D16" s="88" t="s">
        <v>3</v>
      </c>
      <c r="E16" s="83"/>
      <c r="F16" s="89">
        <v>18699703</v>
      </c>
      <c r="G16" s="89">
        <v>6768094</v>
      </c>
      <c r="H16" s="89">
        <v>3395781</v>
      </c>
      <c r="I16" s="89">
        <v>8915836</v>
      </c>
      <c r="J16" s="89">
        <v>11998033</v>
      </c>
      <c r="K16" s="89">
        <v>17675372</v>
      </c>
      <c r="L16" s="89">
        <v>117364283</v>
      </c>
      <c r="M16" s="89">
        <v>8965293</v>
      </c>
      <c r="N16" s="89">
        <v>6601352</v>
      </c>
      <c r="O16" s="89">
        <v>5359916</v>
      </c>
      <c r="P16" s="89">
        <v>10110382</v>
      </c>
      <c r="Q16" s="89">
        <v>400614</v>
      </c>
      <c r="R16" s="89">
        <v>12475450</v>
      </c>
      <c r="S16" s="89">
        <v>14441860</v>
      </c>
      <c r="T16" s="89">
        <v>20017902</v>
      </c>
      <c r="U16" s="89">
        <v>2339252</v>
      </c>
      <c r="V16" s="89">
        <v>9672079</v>
      </c>
      <c r="W16" s="89">
        <v>0</v>
      </c>
      <c r="X16" s="89">
        <f t="shared" si="5"/>
        <v>275201202</v>
      </c>
      <c r="Y16" s="89">
        <f t="shared" si="6"/>
        <v>275201202</v>
      </c>
      <c r="Z16" s="75"/>
      <c r="AA16" s="74">
        <f t="shared" si="7"/>
        <v>263189871</v>
      </c>
      <c r="AB16" s="75"/>
      <c r="AC16" s="76">
        <f t="shared" si="4"/>
        <v>263189871</v>
      </c>
      <c r="AD16" s="75"/>
      <c r="AE16" s="75"/>
      <c r="AF16" s="75"/>
      <c r="AG16" s="75"/>
      <c r="AH16" s="75"/>
      <c r="AI16" s="75"/>
      <c r="AJ16" s="75"/>
      <c r="AK16" s="75"/>
      <c r="AL16" s="77"/>
    </row>
    <row r="17" spans="1:38" ht="22.5" customHeight="1" x14ac:dyDescent="0.35">
      <c r="A17" s="72"/>
      <c r="B17" s="87"/>
      <c r="C17" s="83"/>
      <c r="D17" s="88" t="s">
        <v>48</v>
      </c>
      <c r="E17" s="83"/>
      <c r="F17" s="89">
        <v>8292274</v>
      </c>
      <c r="G17" s="89">
        <v>1115473</v>
      </c>
      <c r="H17" s="89">
        <v>238436</v>
      </c>
      <c r="I17" s="89">
        <v>627019</v>
      </c>
      <c r="J17" s="89">
        <v>11465927</v>
      </c>
      <c r="K17" s="89">
        <v>61924213</v>
      </c>
      <c r="L17" s="89">
        <v>904668229</v>
      </c>
      <c r="M17" s="89">
        <v>75384439</v>
      </c>
      <c r="N17" s="89">
        <v>54704173</v>
      </c>
      <c r="O17" s="89">
        <v>1334588</v>
      </c>
      <c r="P17" s="89">
        <v>175266695</v>
      </c>
      <c r="Q17" s="89">
        <v>168273697</v>
      </c>
      <c r="R17" s="89">
        <v>1436655838</v>
      </c>
      <c r="S17" s="89">
        <v>365173837</v>
      </c>
      <c r="T17" s="89">
        <v>13805696</v>
      </c>
      <c r="U17" s="89"/>
      <c r="V17" s="89">
        <v>4560146</v>
      </c>
      <c r="W17" s="89">
        <v>0</v>
      </c>
      <c r="X17" s="89">
        <f t="shared" si="5"/>
        <v>3283490680</v>
      </c>
      <c r="Y17" s="89">
        <f t="shared" si="6"/>
        <v>3283490680</v>
      </c>
      <c r="Z17" s="75"/>
      <c r="AA17" s="74">
        <f t="shared" si="7"/>
        <v>3278930534</v>
      </c>
      <c r="AB17" s="75"/>
      <c r="AC17" s="76">
        <f t="shared" si="4"/>
        <v>3278930534</v>
      </c>
      <c r="AD17" s="75"/>
      <c r="AE17" s="75"/>
      <c r="AF17" s="75"/>
      <c r="AG17" s="75"/>
      <c r="AH17" s="75"/>
      <c r="AI17" s="75"/>
      <c r="AJ17" s="75"/>
      <c r="AK17" s="75"/>
      <c r="AL17" s="77"/>
    </row>
    <row r="18" spans="1:38" ht="22.5" customHeight="1" x14ac:dyDescent="0.35">
      <c r="A18" s="72"/>
      <c r="B18" s="87" t="s">
        <v>31</v>
      </c>
      <c r="C18" s="83"/>
      <c r="D18" s="88" t="s">
        <v>46</v>
      </c>
      <c r="E18" s="83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>
        <v>0</v>
      </c>
      <c r="X18" s="89">
        <f t="shared" si="5"/>
        <v>0</v>
      </c>
      <c r="Y18" s="89">
        <f t="shared" si="6"/>
        <v>0</v>
      </c>
      <c r="Z18" s="75"/>
      <c r="AA18" s="74">
        <f t="shared" si="7"/>
        <v>0</v>
      </c>
      <c r="AB18" s="75"/>
      <c r="AC18" s="76">
        <f t="shared" si="4"/>
        <v>0</v>
      </c>
      <c r="AD18" s="75"/>
      <c r="AE18" s="75"/>
      <c r="AF18" s="75"/>
      <c r="AG18" s="75"/>
      <c r="AH18" s="75"/>
      <c r="AI18" s="75"/>
      <c r="AJ18" s="75"/>
      <c r="AK18" s="75"/>
      <c r="AL18" s="77"/>
    </row>
    <row r="19" spans="1:38" ht="22.5" customHeight="1" x14ac:dyDescent="0.35">
      <c r="A19" s="72"/>
      <c r="B19" s="87" t="s">
        <v>4</v>
      </c>
      <c r="C19" s="83"/>
      <c r="D19" s="88" t="s">
        <v>27</v>
      </c>
      <c r="E19" s="83"/>
      <c r="F19" s="89">
        <v>15945</v>
      </c>
      <c r="G19" s="89">
        <v>1595</v>
      </c>
      <c r="H19" s="89"/>
      <c r="I19" s="89">
        <v>1594</v>
      </c>
      <c r="J19" s="89">
        <v>12756</v>
      </c>
      <c r="K19" s="89">
        <v>19134</v>
      </c>
      <c r="L19" s="89">
        <v>186132</v>
      </c>
      <c r="M19" s="89">
        <v>6378</v>
      </c>
      <c r="N19" s="89">
        <v>7973</v>
      </c>
      <c r="O19" s="89">
        <v>3189</v>
      </c>
      <c r="P19" s="89">
        <v>1063</v>
      </c>
      <c r="Q19" s="89"/>
      <c r="R19" s="89"/>
      <c r="S19" s="89">
        <v>0</v>
      </c>
      <c r="T19" s="89">
        <v>19134</v>
      </c>
      <c r="U19" s="89">
        <v>3189</v>
      </c>
      <c r="V19" s="89">
        <v>22323</v>
      </c>
      <c r="W19" s="89">
        <v>0</v>
      </c>
      <c r="X19" s="89">
        <f t="shared" si="5"/>
        <v>300405</v>
      </c>
      <c r="Y19" s="89">
        <f t="shared" si="6"/>
        <v>300405</v>
      </c>
      <c r="Z19" s="75"/>
      <c r="AA19" s="74">
        <f t="shared" si="7"/>
        <v>274893</v>
      </c>
      <c r="AB19" s="75"/>
      <c r="AC19" s="76">
        <f t="shared" si="4"/>
        <v>274893</v>
      </c>
      <c r="AD19" s="75"/>
      <c r="AE19" s="75"/>
      <c r="AF19" s="75"/>
      <c r="AG19" s="75"/>
      <c r="AH19" s="75"/>
      <c r="AI19" s="75"/>
      <c r="AJ19" s="75"/>
      <c r="AK19" s="75"/>
      <c r="AL19" s="77"/>
    </row>
    <row r="20" spans="1:38" ht="22.5" customHeight="1" x14ac:dyDescent="0.35">
      <c r="A20" s="72"/>
      <c r="B20" s="87" t="s">
        <v>71</v>
      </c>
      <c r="C20" s="83"/>
      <c r="D20" s="88" t="s">
        <v>28</v>
      </c>
      <c r="E20" s="83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>
        <v>0</v>
      </c>
      <c r="X20" s="89">
        <f t="shared" si="5"/>
        <v>0</v>
      </c>
      <c r="Y20" s="89">
        <f t="shared" si="6"/>
        <v>0</v>
      </c>
      <c r="Z20" s="75"/>
      <c r="AA20" s="74">
        <f t="shared" si="7"/>
        <v>0</v>
      </c>
      <c r="AB20" s="75"/>
      <c r="AC20" s="76">
        <f t="shared" si="4"/>
        <v>0</v>
      </c>
      <c r="AD20" s="75"/>
      <c r="AE20" s="75"/>
      <c r="AF20" s="75"/>
      <c r="AG20" s="75"/>
      <c r="AH20" s="75"/>
      <c r="AI20" s="75"/>
      <c r="AJ20" s="75"/>
      <c r="AK20" s="75"/>
      <c r="AL20" s="77"/>
    </row>
    <row r="21" spans="1:38" ht="22.5" customHeight="1" x14ac:dyDescent="0.35">
      <c r="A21" s="72"/>
      <c r="B21" s="87" t="s">
        <v>72</v>
      </c>
      <c r="C21" s="83"/>
      <c r="D21" s="88" t="s">
        <v>29</v>
      </c>
      <c r="E21" s="83"/>
      <c r="F21" s="89">
        <v>0</v>
      </c>
      <c r="G21" s="89">
        <v>0</v>
      </c>
      <c r="H21" s="89">
        <v>0</v>
      </c>
      <c r="I21" s="89">
        <v>0</v>
      </c>
      <c r="J21" s="89">
        <v>0</v>
      </c>
      <c r="K21" s="89">
        <v>0</v>
      </c>
      <c r="L21" s="89">
        <v>15112224</v>
      </c>
      <c r="M21" s="89">
        <v>0</v>
      </c>
      <c r="N21" s="89">
        <v>653858</v>
      </c>
      <c r="O21" s="89">
        <v>0</v>
      </c>
      <c r="P21" s="89">
        <v>0</v>
      </c>
      <c r="Q21" s="89"/>
      <c r="R21" s="89"/>
      <c r="S21" s="89">
        <v>0</v>
      </c>
      <c r="T21" s="89">
        <v>63331</v>
      </c>
      <c r="U21" s="89">
        <v>22463</v>
      </c>
      <c r="V21" s="89"/>
      <c r="W21" s="89">
        <v>0</v>
      </c>
      <c r="X21" s="89">
        <f t="shared" si="5"/>
        <v>15851876</v>
      </c>
      <c r="Y21" s="89">
        <f t="shared" si="6"/>
        <v>15851876</v>
      </c>
      <c r="Z21" s="75"/>
      <c r="AA21" s="74">
        <f t="shared" si="7"/>
        <v>15829413</v>
      </c>
      <c r="AB21" s="75"/>
      <c r="AC21" s="76">
        <f t="shared" si="4"/>
        <v>15829413</v>
      </c>
      <c r="AD21" s="75"/>
      <c r="AE21" s="75"/>
      <c r="AF21" s="75"/>
      <c r="AG21" s="75"/>
      <c r="AH21" s="75"/>
      <c r="AI21" s="75"/>
      <c r="AJ21" s="75"/>
      <c r="AK21" s="75"/>
      <c r="AL21" s="77"/>
    </row>
    <row r="22" spans="1:38" ht="22.5" customHeight="1" x14ac:dyDescent="0.35">
      <c r="A22" s="72"/>
      <c r="B22" s="90" t="s">
        <v>73</v>
      </c>
      <c r="C22" s="91"/>
      <c r="D22" s="92" t="s">
        <v>51</v>
      </c>
      <c r="E22" s="91"/>
      <c r="F22" s="93">
        <f>+F23+F24</f>
        <v>0</v>
      </c>
      <c r="G22" s="93">
        <f>+G23+G24</f>
        <v>59852</v>
      </c>
      <c r="H22" s="93">
        <f t="shared" ref="H22:W22" si="12">+H23+H24</f>
        <v>0</v>
      </c>
      <c r="I22" s="93">
        <f t="shared" si="12"/>
        <v>0</v>
      </c>
      <c r="J22" s="93">
        <f t="shared" si="12"/>
        <v>22583825</v>
      </c>
      <c r="K22" s="93">
        <f t="shared" si="12"/>
        <v>151266353</v>
      </c>
      <c r="L22" s="93">
        <f t="shared" si="12"/>
        <v>757557654</v>
      </c>
      <c r="M22" s="93">
        <f t="shared" si="12"/>
        <v>40061263</v>
      </c>
      <c r="N22" s="93">
        <f t="shared" si="12"/>
        <v>78791597</v>
      </c>
      <c r="O22" s="93">
        <f t="shared" si="12"/>
        <v>183342</v>
      </c>
      <c r="P22" s="93">
        <f t="shared" si="12"/>
        <v>149024543</v>
      </c>
      <c r="Q22" s="93">
        <f t="shared" si="12"/>
        <v>168699509</v>
      </c>
      <c r="R22" s="93">
        <f t="shared" si="12"/>
        <v>0</v>
      </c>
      <c r="S22" s="93">
        <f t="shared" si="12"/>
        <v>1006872288</v>
      </c>
      <c r="T22" s="93">
        <f t="shared" si="12"/>
        <v>6328053</v>
      </c>
      <c r="U22" s="93">
        <f t="shared" si="12"/>
        <v>0</v>
      </c>
      <c r="V22" s="93">
        <f t="shared" si="12"/>
        <v>0</v>
      </c>
      <c r="W22" s="93">
        <f t="shared" si="12"/>
        <v>1669995009</v>
      </c>
      <c r="X22" s="93">
        <f t="shared" si="5"/>
        <v>711433270</v>
      </c>
      <c r="Y22" s="93">
        <f t="shared" si="6"/>
        <v>2381428279</v>
      </c>
      <c r="Z22" s="75"/>
      <c r="AA22" s="74">
        <f t="shared" si="7"/>
        <v>2381428279</v>
      </c>
      <c r="AB22" s="78" t="e">
        <f>+#REF!</f>
        <v>#REF!</v>
      </c>
      <c r="AC22" s="76" t="e">
        <f>SUM(AA22:AB22)</f>
        <v>#REF!</v>
      </c>
      <c r="AD22" s="75"/>
      <c r="AE22" s="75"/>
      <c r="AF22" s="75"/>
      <c r="AG22" s="75"/>
      <c r="AH22" s="75"/>
      <c r="AI22" s="75"/>
      <c r="AJ22" s="75"/>
      <c r="AK22" s="75"/>
      <c r="AL22" s="77"/>
    </row>
    <row r="23" spans="1:38" ht="22.5" customHeight="1" x14ac:dyDescent="0.35">
      <c r="A23" s="72"/>
      <c r="B23" s="94" t="s">
        <v>20</v>
      </c>
      <c r="C23" s="83"/>
      <c r="D23" s="88" t="s">
        <v>110</v>
      </c>
      <c r="E23" s="83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>
        <v>32797238</v>
      </c>
      <c r="T23" s="89"/>
      <c r="U23" s="89"/>
      <c r="V23" s="89"/>
      <c r="W23" s="89">
        <v>0</v>
      </c>
      <c r="X23" s="89">
        <f t="shared" si="5"/>
        <v>32797238</v>
      </c>
      <c r="Y23" s="89">
        <f t="shared" si="6"/>
        <v>32797238</v>
      </c>
      <c r="Z23" s="75"/>
      <c r="AA23" s="74"/>
      <c r="AB23" s="78"/>
      <c r="AC23" s="76"/>
      <c r="AD23" s="75"/>
      <c r="AE23" s="75"/>
      <c r="AF23" s="75"/>
      <c r="AG23" s="75"/>
      <c r="AH23" s="75"/>
      <c r="AI23" s="75"/>
      <c r="AJ23" s="75"/>
      <c r="AK23" s="75"/>
      <c r="AL23" s="77"/>
    </row>
    <row r="24" spans="1:38" ht="22.5" customHeight="1" x14ac:dyDescent="0.35">
      <c r="A24" s="72"/>
      <c r="B24" s="94" t="s">
        <v>39</v>
      </c>
      <c r="C24" s="83"/>
      <c r="D24" s="88" t="s">
        <v>111</v>
      </c>
      <c r="E24" s="83"/>
      <c r="F24" s="89">
        <f>+SUM(F25:F31)</f>
        <v>0</v>
      </c>
      <c r="G24" s="89">
        <f>+SUM(G25:G31)</f>
        <v>59852</v>
      </c>
      <c r="H24" s="89">
        <f t="shared" ref="H24:W24" si="13">+SUM(H25:H31)</f>
        <v>0</v>
      </c>
      <c r="I24" s="89">
        <f t="shared" si="13"/>
        <v>0</v>
      </c>
      <c r="J24" s="89">
        <f t="shared" si="13"/>
        <v>22583825</v>
      </c>
      <c r="K24" s="89">
        <f t="shared" si="13"/>
        <v>151266353</v>
      </c>
      <c r="L24" s="89">
        <f t="shared" si="13"/>
        <v>757557654</v>
      </c>
      <c r="M24" s="89">
        <f t="shared" si="13"/>
        <v>40061263</v>
      </c>
      <c r="N24" s="89">
        <f t="shared" si="13"/>
        <v>78791597</v>
      </c>
      <c r="O24" s="89">
        <f t="shared" si="13"/>
        <v>183342</v>
      </c>
      <c r="P24" s="89">
        <f t="shared" si="13"/>
        <v>149024543</v>
      </c>
      <c r="Q24" s="89">
        <f t="shared" si="13"/>
        <v>168699509</v>
      </c>
      <c r="R24" s="89">
        <f t="shared" si="13"/>
        <v>0</v>
      </c>
      <c r="S24" s="89">
        <f t="shared" si="13"/>
        <v>974075050</v>
      </c>
      <c r="T24" s="89">
        <f t="shared" si="13"/>
        <v>6328053</v>
      </c>
      <c r="U24" s="89">
        <f t="shared" si="13"/>
        <v>0</v>
      </c>
      <c r="V24" s="89">
        <f t="shared" si="13"/>
        <v>0</v>
      </c>
      <c r="W24" s="89">
        <f t="shared" si="13"/>
        <v>1669995009</v>
      </c>
      <c r="X24" s="89">
        <f t="shared" si="5"/>
        <v>678636032</v>
      </c>
      <c r="Y24" s="89">
        <f t="shared" si="6"/>
        <v>2348631041</v>
      </c>
      <c r="Z24" s="75"/>
      <c r="AA24" s="74"/>
      <c r="AB24" s="78"/>
      <c r="AC24" s="76"/>
      <c r="AD24" s="75"/>
      <c r="AE24" s="75"/>
      <c r="AF24" s="75"/>
      <c r="AG24" s="75"/>
      <c r="AH24" s="75"/>
      <c r="AI24" s="75"/>
      <c r="AJ24" s="75"/>
      <c r="AK24" s="75"/>
      <c r="AL24" s="77"/>
    </row>
    <row r="25" spans="1:38" ht="22.5" customHeight="1" x14ac:dyDescent="0.35">
      <c r="A25" s="72"/>
      <c r="B25" s="94"/>
      <c r="C25" s="83"/>
      <c r="D25" s="88" t="s">
        <v>114</v>
      </c>
      <c r="E25" s="83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>
        <v>544570789</v>
      </c>
      <c r="T25" s="89"/>
      <c r="U25" s="89"/>
      <c r="V25" s="89"/>
      <c r="W25" s="89">
        <v>0</v>
      </c>
      <c r="X25" s="89">
        <f t="shared" si="5"/>
        <v>544570789</v>
      </c>
      <c r="Y25" s="89">
        <f t="shared" si="6"/>
        <v>544570789</v>
      </c>
      <c r="Z25" s="75"/>
      <c r="AA25" s="74"/>
      <c r="AB25" s="78"/>
      <c r="AC25" s="76"/>
      <c r="AD25" s="75"/>
      <c r="AE25" s="75"/>
      <c r="AF25" s="75"/>
      <c r="AG25" s="75"/>
      <c r="AH25" s="75"/>
      <c r="AI25" s="75"/>
      <c r="AJ25" s="75"/>
      <c r="AK25" s="75"/>
      <c r="AL25" s="77"/>
    </row>
    <row r="26" spans="1:38" ht="22.5" customHeight="1" x14ac:dyDescent="0.35">
      <c r="A26" s="72"/>
      <c r="B26" s="94"/>
      <c r="C26" s="83"/>
      <c r="D26" s="88" t="s">
        <v>115</v>
      </c>
      <c r="E26" s="83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>
        <v>133155754</v>
      </c>
      <c r="T26" s="89"/>
      <c r="U26" s="89"/>
      <c r="V26" s="89"/>
      <c r="W26" s="89">
        <v>0</v>
      </c>
      <c r="X26" s="89">
        <f t="shared" si="5"/>
        <v>133155754</v>
      </c>
      <c r="Y26" s="89">
        <f t="shared" si="6"/>
        <v>133155754</v>
      </c>
      <c r="Z26" s="75"/>
      <c r="AA26" s="74"/>
      <c r="AB26" s="78"/>
      <c r="AC26" s="76"/>
      <c r="AD26" s="75"/>
      <c r="AE26" s="75"/>
      <c r="AF26" s="75"/>
      <c r="AG26" s="75"/>
      <c r="AH26" s="75"/>
      <c r="AI26" s="75"/>
      <c r="AJ26" s="75"/>
      <c r="AK26" s="75"/>
      <c r="AL26" s="77"/>
    </row>
    <row r="27" spans="1:38" ht="22.5" customHeight="1" x14ac:dyDescent="0.35">
      <c r="A27" s="72"/>
      <c r="B27" s="94"/>
      <c r="C27" s="83"/>
      <c r="D27" s="88" t="s">
        <v>116</v>
      </c>
      <c r="E27" s="83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>
        <v>485352</v>
      </c>
      <c r="T27" s="89"/>
      <c r="U27" s="89"/>
      <c r="V27" s="89"/>
      <c r="W27" s="89">
        <v>0</v>
      </c>
      <c r="X27" s="89">
        <f t="shared" si="5"/>
        <v>485352</v>
      </c>
      <c r="Y27" s="89">
        <f t="shared" si="6"/>
        <v>485352</v>
      </c>
      <c r="Z27" s="75"/>
      <c r="AA27" s="74"/>
      <c r="AB27" s="78"/>
      <c r="AC27" s="76"/>
      <c r="AD27" s="75"/>
      <c r="AE27" s="75"/>
      <c r="AF27" s="75"/>
      <c r="AG27" s="75"/>
      <c r="AH27" s="75"/>
      <c r="AI27" s="75"/>
      <c r="AJ27" s="75"/>
      <c r="AK27" s="75"/>
      <c r="AL27" s="77"/>
    </row>
    <row r="28" spans="1:38" ht="22.5" customHeight="1" x14ac:dyDescent="0.35">
      <c r="A28" s="72"/>
      <c r="B28" s="94"/>
      <c r="C28" s="83"/>
      <c r="D28" s="88" t="s">
        <v>117</v>
      </c>
      <c r="E28" s="83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>
        <v>424137</v>
      </c>
      <c r="T28" s="89"/>
      <c r="U28" s="89"/>
      <c r="V28" s="89"/>
      <c r="W28" s="89">
        <v>0</v>
      </c>
      <c r="X28" s="89">
        <f t="shared" si="5"/>
        <v>424137</v>
      </c>
      <c r="Y28" s="89">
        <f t="shared" si="6"/>
        <v>424137</v>
      </c>
      <c r="Z28" s="75"/>
      <c r="AA28" s="74"/>
      <c r="AB28" s="78"/>
      <c r="AC28" s="76"/>
      <c r="AD28" s="75"/>
      <c r="AE28" s="75"/>
      <c r="AF28" s="75"/>
      <c r="AG28" s="75"/>
      <c r="AH28" s="75"/>
      <c r="AI28" s="75"/>
      <c r="AJ28" s="75"/>
      <c r="AK28" s="75"/>
      <c r="AL28" s="77"/>
    </row>
    <row r="29" spans="1:38" ht="22.5" customHeight="1" x14ac:dyDescent="0.35">
      <c r="A29" s="72"/>
      <c r="B29" s="94"/>
      <c r="C29" s="83"/>
      <c r="D29" s="88" t="s">
        <v>118</v>
      </c>
      <c r="E29" s="83"/>
      <c r="F29" s="89"/>
      <c r="G29" s="89">
        <v>59852</v>
      </c>
      <c r="H29" s="89"/>
      <c r="I29" s="89"/>
      <c r="J29" s="89">
        <v>6472928</v>
      </c>
      <c r="K29" s="89">
        <v>15554151</v>
      </c>
      <c r="L29" s="89">
        <v>201552703</v>
      </c>
      <c r="M29" s="89">
        <v>6291733</v>
      </c>
      <c r="N29" s="89">
        <v>10691822</v>
      </c>
      <c r="O29" s="89">
        <v>134657</v>
      </c>
      <c r="P29" s="89">
        <v>60588307</v>
      </c>
      <c r="Q29" s="89"/>
      <c r="R29" s="89"/>
      <c r="S29" s="89"/>
      <c r="T29" s="89">
        <v>127560</v>
      </c>
      <c r="U29" s="89"/>
      <c r="V29" s="89"/>
      <c r="W29" s="89">
        <f>+SUM(G29:V29)</f>
        <v>301473713</v>
      </c>
      <c r="X29" s="89">
        <f t="shared" si="5"/>
        <v>0</v>
      </c>
      <c r="Y29" s="89">
        <f t="shared" si="6"/>
        <v>301473713</v>
      </c>
      <c r="Z29" s="75"/>
      <c r="AA29" s="74"/>
      <c r="AB29" s="78"/>
      <c r="AC29" s="76"/>
      <c r="AD29" s="75"/>
      <c r="AE29" s="75"/>
      <c r="AF29" s="75"/>
      <c r="AG29" s="75"/>
      <c r="AH29" s="75"/>
      <c r="AI29" s="75"/>
      <c r="AJ29" s="75"/>
      <c r="AK29" s="75"/>
      <c r="AL29" s="77"/>
    </row>
    <row r="30" spans="1:38" ht="22.5" customHeight="1" x14ac:dyDescent="0.35">
      <c r="A30" s="72"/>
      <c r="B30" s="94"/>
      <c r="C30" s="83"/>
      <c r="D30" s="88" t="s">
        <v>119</v>
      </c>
      <c r="E30" s="83"/>
      <c r="F30" s="89"/>
      <c r="G30" s="89"/>
      <c r="H30" s="89"/>
      <c r="I30" s="89"/>
      <c r="J30" s="89">
        <v>16110897</v>
      </c>
      <c r="K30" s="89">
        <v>135712202</v>
      </c>
      <c r="L30" s="89">
        <v>556004951</v>
      </c>
      <c r="M30" s="89">
        <v>33769530</v>
      </c>
      <c r="N30" s="89">
        <v>68099775</v>
      </c>
      <c r="O30" s="89">
        <v>48685</v>
      </c>
      <c r="P30" s="89">
        <v>88436236</v>
      </c>
      <c r="Q30" s="89">
        <v>168699509</v>
      </c>
      <c r="R30" s="89"/>
      <c r="S30" s="89">
        <v>295439018</v>
      </c>
      <c r="T30" s="89">
        <v>6200493</v>
      </c>
      <c r="U30" s="89"/>
      <c r="V30" s="89"/>
      <c r="W30" s="89">
        <f>+SUM(G30:V30)</f>
        <v>1368521296</v>
      </c>
      <c r="X30" s="89">
        <f t="shared" si="5"/>
        <v>0</v>
      </c>
      <c r="Y30" s="89">
        <f t="shared" si="6"/>
        <v>1368521296</v>
      </c>
      <c r="Z30" s="75"/>
      <c r="AA30" s="74"/>
      <c r="AB30" s="78"/>
      <c r="AC30" s="76"/>
      <c r="AD30" s="75"/>
      <c r="AE30" s="75"/>
      <c r="AF30" s="75"/>
      <c r="AG30" s="75"/>
      <c r="AH30" s="75"/>
      <c r="AI30" s="75"/>
      <c r="AJ30" s="75"/>
      <c r="AK30" s="75"/>
      <c r="AL30" s="77"/>
    </row>
    <row r="31" spans="1:38" ht="22.5" customHeight="1" x14ac:dyDescent="0.35">
      <c r="A31" s="72"/>
      <c r="B31" s="94"/>
      <c r="C31" s="83"/>
      <c r="D31" s="88" t="s">
        <v>120</v>
      </c>
      <c r="E31" s="83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>
        <f>+SUM(G31:V31)</f>
        <v>0</v>
      </c>
      <c r="X31" s="89">
        <f t="shared" si="5"/>
        <v>0</v>
      </c>
      <c r="Y31" s="89">
        <f t="shared" si="6"/>
        <v>0</v>
      </c>
      <c r="Z31" s="75"/>
      <c r="AA31" s="74"/>
      <c r="AB31" s="78"/>
      <c r="AC31" s="76"/>
      <c r="AD31" s="75"/>
      <c r="AE31" s="75"/>
      <c r="AF31" s="75"/>
      <c r="AG31" s="75"/>
      <c r="AH31" s="75"/>
      <c r="AI31" s="75"/>
      <c r="AJ31" s="75"/>
      <c r="AK31" s="75"/>
      <c r="AL31" s="77"/>
    </row>
    <row r="32" spans="1:38" ht="22.5" customHeight="1" x14ac:dyDescent="0.35">
      <c r="A32" s="72"/>
      <c r="B32" s="87">
        <v>14</v>
      </c>
      <c r="C32" s="83"/>
      <c r="D32" s="88" t="s">
        <v>95</v>
      </c>
      <c r="E32" s="83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>
        <v>0</v>
      </c>
      <c r="X32" s="89">
        <f t="shared" ref="X32:X65" si="14">+Y32-W32</f>
        <v>0</v>
      </c>
      <c r="Y32" s="89">
        <f t="shared" si="6"/>
        <v>0</v>
      </c>
      <c r="Z32" s="75"/>
      <c r="AA32" s="74">
        <f t="shared" si="7"/>
        <v>0</v>
      </c>
      <c r="AB32" s="75"/>
      <c r="AC32" s="76">
        <f t="shared" si="4"/>
        <v>0</v>
      </c>
      <c r="AD32" s="75"/>
      <c r="AE32" s="75"/>
      <c r="AF32" s="75"/>
      <c r="AG32" s="75"/>
      <c r="AH32" s="75"/>
      <c r="AI32" s="75"/>
      <c r="AJ32" s="75"/>
      <c r="AK32" s="75"/>
      <c r="AL32" s="77"/>
    </row>
    <row r="33" spans="1:38" ht="22.5" customHeight="1" x14ac:dyDescent="0.35">
      <c r="A33" s="72"/>
      <c r="B33" s="87" t="s">
        <v>74</v>
      </c>
      <c r="C33" s="83"/>
      <c r="D33" s="88" t="s">
        <v>5</v>
      </c>
      <c r="E33" s="83"/>
      <c r="F33" s="89">
        <v>660796</v>
      </c>
      <c r="G33" s="89">
        <v>287070</v>
      </c>
      <c r="H33" s="89">
        <v>88842</v>
      </c>
      <c r="I33" s="89">
        <v>324970</v>
      </c>
      <c r="J33" s="89">
        <v>2247281</v>
      </c>
      <c r="K33" s="89">
        <v>35571077</v>
      </c>
      <c r="L33" s="89">
        <v>165265600</v>
      </c>
      <c r="M33" s="89">
        <v>12003384</v>
      </c>
      <c r="N33" s="89">
        <v>24168487</v>
      </c>
      <c r="O33" s="89">
        <v>689601</v>
      </c>
      <c r="P33" s="89">
        <v>24212272</v>
      </c>
      <c r="Q33" s="89"/>
      <c r="R33" s="89"/>
      <c r="S33" s="89">
        <v>75651595</v>
      </c>
      <c r="T33" s="89">
        <v>2199418</v>
      </c>
      <c r="U33" s="89">
        <v>49442</v>
      </c>
      <c r="V33" s="89">
        <v>1537375</v>
      </c>
      <c r="W33" s="89">
        <v>0</v>
      </c>
      <c r="X33" s="89">
        <f t="shared" si="14"/>
        <v>344957210</v>
      </c>
      <c r="Y33" s="89">
        <f t="shared" si="6"/>
        <v>344957210</v>
      </c>
      <c r="Z33" s="75"/>
      <c r="AA33" s="74">
        <f t="shared" si="7"/>
        <v>343370393</v>
      </c>
      <c r="AB33" s="78" t="e">
        <f>+#REF!</f>
        <v>#REF!</v>
      </c>
      <c r="AC33" s="76" t="e">
        <f t="shared" si="4"/>
        <v>#REF!</v>
      </c>
      <c r="AD33" s="75"/>
      <c r="AE33" s="75"/>
      <c r="AF33" s="75"/>
      <c r="AG33" s="75"/>
      <c r="AH33" s="75"/>
      <c r="AI33" s="75"/>
      <c r="AJ33" s="75"/>
      <c r="AK33" s="75"/>
      <c r="AL33" s="77"/>
    </row>
    <row r="34" spans="1:38" s="71" customFormat="1" ht="24.95" customHeight="1" x14ac:dyDescent="0.15">
      <c r="A34" s="61"/>
      <c r="B34" s="79"/>
      <c r="C34" s="63"/>
      <c r="D34" s="64" t="s">
        <v>6</v>
      </c>
      <c r="E34" s="65"/>
      <c r="F34" s="66">
        <f>SUM(F35,F36,F37,F38,F43,F44,F45,F54,F55,F59,F60,F64,F65)</f>
        <v>28436922</v>
      </c>
      <c r="G34" s="66">
        <f t="shared" ref="G34:V34" si="15">SUM(G35,G36,G37,G38,G43,G44,G45,G54,G55,G59,G60,G64,G65)</f>
        <v>8495446</v>
      </c>
      <c r="H34" s="66">
        <f t="shared" si="15"/>
        <v>3818973.0000000005</v>
      </c>
      <c r="I34" s="66">
        <f t="shared" si="15"/>
        <v>9942741</v>
      </c>
      <c r="J34" s="66">
        <f t="shared" si="15"/>
        <v>48538845</v>
      </c>
      <c r="K34" s="66">
        <f t="shared" si="15"/>
        <v>266763458</v>
      </c>
      <c r="L34" s="66">
        <f t="shared" si="15"/>
        <v>1974680601</v>
      </c>
      <c r="M34" s="66">
        <f t="shared" si="15"/>
        <v>136551147</v>
      </c>
      <c r="N34" s="66">
        <f t="shared" si="15"/>
        <v>165320761</v>
      </c>
      <c r="O34" s="66">
        <f t="shared" si="15"/>
        <v>7645821</v>
      </c>
      <c r="P34" s="66">
        <f t="shared" si="15"/>
        <v>358777072</v>
      </c>
      <c r="Q34" s="66">
        <f t="shared" si="15"/>
        <v>338680753</v>
      </c>
      <c r="R34" s="66">
        <f t="shared" si="15"/>
        <v>1449131288</v>
      </c>
      <c r="S34" s="66">
        <f t="shared" si="15"/>
        <v>1534059065</v>
      </c>
      <c r="T34" s="66">
        <f t="shared" si="15"/>
        <v>42665723</v>
      </c>
      <c r="U34" s="66">
        <f t="shared" si="15"/>
        <v>2785216</v>
      </c>
      <c r="V34" s="66">
        <f t="shared" si="15"/>
        <v>15889730</v>
      </c>
      <c r="W34" s="66">
        <f t="shared" ref="W34" si="16">SUM(W35,W36,W37,W38,W43,W44,W45,W54,W55,W59,W60,W64,W65)</f>
        <v>1671470968</v>
      </c>
      <c r="X34" s="117">
        <f t="shared" ref="X34" si="17">SUM(X35,X36,X37,X38,X43,X44,X45,X54,X55,X59,X60,X64,X65)</f>
        <v>4720712594</v>
      </c>
      <c r="Y34" s="66">
        <f t="shared" si="6"/>
        <v>6392183562</v>
      </c>
      <c r="Z34" s="69"/>
      <c r="AA34" s="80">
        <f>SUM(AA35,AA36,AA37,AA38,AA43,AA44,AA45,AA54:AA55,AA59,AA60,AA64,AA65)</f>
        <v>6373508616</v>
      </c>
      <c r="AB34" s="80" t="e">
        <f>SUM(AB35,AB36,AB37,AB38,AB43,AB44,AB45,AB54:AB55,AB59,AB60,AB64,AB65)</f>
        <v>#REF!</v>
      </c>
      <c r="AC34" s="80" t="e">
        <f>SUM(AC35,AC36,AC37,AC38,AC43,AC44,AC45,AC54:AC55,AC59,AC60,AC64,AC65)</f>
        <v>#REF!</v>
      </c>
      <c r="AD34" s="69"/>
      <c r="AE34" s="69">
        <f>+Y34-U34-V34</f>
        <v>6373508616</v>
      </c>
      <c r="AF34" s="69"/>
      <c r="AG34" s="69" t="e">
        <f>+AE34+#REF!</f>
        <v>#REF!</v>
      </c>
      <c r="AH34" s="69"/>
      <c r="AI34" s="69"/>
      <c r="AJ34" s="69" t="e">
        <f>+Y34+#REF!</f>
        <v>#REF!</v>
      </c>
      <c r="AK34" s="69"/>
      <c r="AL34" s="70">
        <f>+X34-U34-V34</f>
        <v>4702037648</v>
      </c>
    </row>
    <row r="35" spans="1:38" ht="22.5" customHeight="1" x14ac:dyDescent="0.35">
      <c r="A35" s="72"/>
      <c r="B35" s="87" t="s">
        <v>7</v>
      </c>
      <c r="C35" s="83"/>
      <c r="D35" s="88" t="s">
        <v>8</v>
      </c>
      <c r="E35" s="83"/>
      <c r="F35" s="89">
        <v>18699703</v>
      </c>
      <c r="G35" s="89">
        <v>6768094</v>
      </c>
      <c r="H35" s="89">
        <v>3395781.0000000005</v>
      </c>
      <c r="I35" s="89">
        <v>8915836</v>
      </c>
      <c r="J35" s="89">
        <v>11998032.999999998</v>
      </c>
      <c r="K35" s="89">
        <v>17675371.999999996</v>
      </c>
      <c r="L35" s="89">
        <v>117364283.00000001</v>
      </c>
      <c r="M35" s="89">
        <v>8965293.0000000019</v>
      </c>
      <c r="N35" s="89">
        <v>6601352</v>
      </c>
      <c r="O35" s="89">
        <v>5359916</v>
      </c>
      <c r="P35" s="89">
        <v>10110382.000000002</v>
      </c>
      <c r="Q35" s="89">
        <v>400614</v>
      </c>
      <c r="R35" s="89">
        <v>12475450</v>
      </c>
      <c r="S35" s="89">
        <v>14441860</v>
      </c>
      <c r="T35" s="89">
        <v>20017902</v>
      </c>
      <c r="U35" s="89">
        <v>1936067</v>
      </c>
      <c r="V35" s="89">
        <v>9672079</v>
      </c>
      <c r="W35" s="89">
        <v>0</v>
      </c>
      <c r="X35" s="89">
        <f t="shared" si="14"/>
        <v>274798017</v>
      </c>
      <c r="Y35" s="89">
        <f t="shared" si="6"/>
        <v>274798017</v>
      </c>
      <c r="Z35" s="75"/>
      <c r="AA35" s="74">
        <f t="shared" si="7"/>
        <v>263189871</v>
      </c>
      <c r="AB35" s="78" t="e">
        <f>+#REF!</f>
        <v>#REF!</v>
      </c>
      <c r="AC35" s="76" t="e">
        <f>SUM(AA35:AB35)</f>
        <v>#REF!</v>
      </c>
      <c r="AD35" s="75"/>
      <c r="AE35" s="75"/>
      <c r="AF35" s="75"/>
      <c r="AG35" s="75"/>
      <c r="AH35" s="75"/>
      <c r="AI35" s="75"/>
      <c r="AJ35" s="75"/>
      <c r="AK35" s="75"/>
      <c r="AL35" s="77">
        <f>+Y35-U35-V35</f>
        <v>263189871</v>
      </c>
    </row>
    <row r="36" spans="1:38" ht="22.5" customHeight="1" x14ac:dyDescent="0.35">
      <c r="A36" s="72"/>
      <c r="B36" s="87" t="s">
        <v>9</v>
      </c>
      <c r="C36" s="83"/>
      <c r="D36" s="88" t="s">
        <v>10</v>
      </c>
      <c r="E36" s="83"/>
      <c r="F36" s="89">
        <v>5685930.9999999991</v>
      </c>
      <c r="G36" s="89">
        <v>382431.99999999994</v>
      </c>
      <c r="H36" s="89">
        <v>192256.99999999997</v>
      </c>
      <c r="I36" s="89">
        <v>395925.99999999994</v>
      </c>
      <c r="J36" s="89">
        <v>828198.99999999977</v>
      </c>
      <c r="K36" s="89">
        <v>2773247.9999999995</v>
      </c>
      <c r="L36" s="89">
        <v>7887403.0000000009</v>
      </c>
      <c r="M36" s="89">
        <v>653105</v>
      </c>
      <c r="N36" s="89">
        <v>390257</v>
      </c>
      <c r="O36" s="89">
        <v>413062.00000000006</v>
      </c>
      <c r="P36" s="89">
        <v>1040428.0000000001</v>
      </c>
      <c r="Q36" s="89">
        <v>21259.999999999996</v>
      </c>
      <c r="R36" s="89">
        <v>1840401</v>
      </c>
      <c r="S36" s="89">
        <v>1295220.9999999995</v>
      </c>
      <c r="T36" s="89">
        <v>3007150.0000000005</v>
      </c>
      <c r="U36" s="89">
        <v>260607</v>
      </c>
      <c r="V36" s="89">
        <v>3830868</v>
      </c>
      <c r="W36" s="89">
        <v>0</v>
      </c>
      <c r="X36" s="89">
        <f t="shared" si="14"/>
        <v>30897755</v>
      </c>
      <c r="Y36" s="89">
        <f t="shared" si="6"/>
        <v>30897755</v>
      </c>
      <c r="Z36" s="75"/>
      <c r="AA36" s="74">
        <f t="shared" si="7"/>
        <v>26806280</v>
      </c>
      <c r="AB36" s="78" t="e">
        <f>+#REF!</f>
        <v>#REF!</v>
      </c>
      <c r="AC36" s="76" t="e">
        <f t="shared" ref="AC36:AC65" si="18">SUM(AA36:AB36)</f>
        <v>#REF!</v>
      </c>
      <c r="AD36" s="75"/>
      <c r="AE36" s="75"/>
      <c r="AF36" s="75"/>
      <c r="AG36" s="75"/>
      <c r="AH36" s="75"/>
      <c r="AI36" s="75"/>
      <c r="AJ36" s="75"/>
      <c r="AK36" s="75"/>
      <c r="AL36" s="77">
        <f t="shared" ref="AL36:AL65" si="19">+Y36-U36-V36</f>
        <v>26806280</v>
      </c>
    </row>
    <row r="37" spans="1:38" ht="22.5" customHeight="1" x14ac:dyDescent="0.35">
      <c r="A37" s="72"/>
      <c r="B37" s="87" t="s">
        <v>11</v>
      </c>
      <c r="C37" s="83"/>
      <c r="D37" s="88" t="s">
        <v>52</v>
      </c>
      <c r="E37" s="83"/>
      <c r="F37" s="89">
        <v>0</v>
      </c>
      <c r="G37" s="89">
        <v>0</v>
      </c>
      <c r="H37" s="89">
        <v>0</v>
      </c>
      <c r="I37" s="89">
        <v>0</v>
      </c>
      <c r="J37" s="89">
        <v>10</v>
      </c>
      <c r="K37" s="89">
        <v>10</v>
      </c>
      <c r="L37" s="89">
        <v>10</v>
      </c>
      <c r="M37" s="89">
        <v>0</v>
      </c>
      <c r="N37" s="89">
        <v>10</v>
      </c>
      <c r="O37" s="89">
        <v>0</v>
      </c>
      <c r="P37" s="89">
        <v>0</v>
      </c>
      <c r="Q37" s="89"/>
      <c r="R37" s="89"/>
      <c r="S37" s="89">
        <v>0</v>
      </c>
      <c r="T37" s="89">
        <v>0</v>
      </c>
      <c r="U37" s="89">
        <v>120027</v>
      </c>
      <c r="V37" s="89"/>
      <c r="W37" s="89">
        <v>0</v>
      </c>
      <c r="X37" s="89">
        <f t="shared" si="14"/>
        <v>120067</v>
      </c>
      <c r="Y37" s="89">
        <f t="shared" si="6"/>
        <v>120067</v>
      </c>
      <c r="Z37" s="75"/>
      <c r="AA37" s="74">
        <f t="shared" si="7"/>
        <v>40</v>
      </c>
      <c r="AC37" s="76">
        <f t="shared" si="18"/>
        <v>40</v>
      </c>
      <c r="AD37" s="75"/>
      <c r="AE37" s="75"/>
      <c r="AF37" s="75"/>
      <c r="AG37" s="75"/>
      <c r="AH37" s="75"/>
      <c r="AI37" s="75"/>
      <c r="AJ37" s="75"/>
      <c r="AK37" s="75"/>
      <c r="AL37" s="77">
        <f t="shared" si="19"/>
        <v>40</v>
      </c>
    </row>
    <row r="38" spans="1:38" ht="22.5" customHeight="1" x14ac:dyDescent="0.35">
      <c r="A38" s="72"/>
      <c r="B38" s="90" t="s">
        <v>12</v>
      </c>
      <c r="C38" s="91"/>
      <c r="D38" s="92" t="s">
        <v>14</v>
      </c>
      <c r="E38" s="91"/>
      <c r="F38" s="93">
        <f>+SUM(F39:F42)</f>
        <v>0</v>
      </c>
      <c r="G38" s="93">
        <f t="shared" ref="G38:W38" si="20">+SUM(G39:G42)</f>
        <v>571216</v>
      </c>
      <c r="H38" s="93">
        <f t="shared" si="20"/>
        <v>0</v>
      </c>
      <c r="I38" s="93">
        <f t="shared" si="20"/>
        <v>0</v>
      </c>
      <c r="J38" s="93">
        <f t="shared" si="20"/>
        <v>0</v>
      </c>
      <c r="K38" s="93">
        <f t="shared" si="20"/>
        <v>0</v>
      </c>
      <c r="L38" s="93">
        <f t="shared" si="20"/>
        <v>1171426</v>
      </c>
      <c r="M38" s="93">
        <f t="shared" si="20"/>
        <v>0</v>
      </c>
      <c r="N38" s="93">
        <f t="shared" si="20"/>
        <v>0</v>
      </c>
      <c r="O38" s="93">
        <f t="shared" si="20"/>
        <v>0</v>
      </c>
      <c r="P38" s="93">
        <f t="shared" si="20"/>
        <v>7950</v>
      </c>
      <c r="Q38" s="93">
        <f t="shared" si="20"/>
        <v>1306933</v>
      </c>
      <c r="R38" s="93">
        <f t="shared" si="20"/>
        <v>1475959</v>
      </c>
      <c r="S38" s="93">
        <f t="shared" si="20"/>
        <v>0</v>
      </c>
      <c r="T38" s="93">
        <f t="shared" si="20"/>
        <v>314585</v>
      </c>
      <c r="U38" s="93">
        <f t="shared" si="20"/>
        <v>0</v>
      </c>
      <c r="V38" s="93">
        <f t="shared" si="20"/>
        <v>0</v>
      </c>
      <c r="W38" s="93">
        <f t="shared" si="20"/>
        <v>1475959</v>
      </c>
      <c r="X38" s="93">
        <f>+Y38-W38</f>
        <v>3372110</v>
      </c>
      <c r="Y38" s="93">
        <f>SUM(F38:V38)</f>
        <v>4848069</v>
      </c>
      <c r="Z38" s="75"/>
      <c r="AA38" s="74">
        <f t="shared" si="7"/>
        <v>4848069</v>
      </c>
      <c r="AB38" s="75"/>
      <c r="AC38" s="76">
        <f t="shared" si="18"/>
        <v>4848069</v>
      </c>
      <c r="AD38" s="75"/>
      <c r="AE38" s="75"/>
      <c r="AF38" s="75"/>
      <c r="AG38" s="75"/>
      <c r="AH38" s="75"/>
      <c r="AI38" s="75"/>
      <c r="AJ38" s="75"/>
      <c r="AK38" s="75"/>
      <c r="AL38" s="77">
        <f t="shared" si="19"/>
        <v>4848069</v>
      </c>
    </row>
    <row r="39" spans="1:38" ht="22.5" customHeight="1" x14ac:dyDescent="0.35">
      <c r="A39" s="72"/>
      <c r="B39" s="94" t="s">
        <v>20</v>
      </c>
      <c r="C39" s="83"/>
      <c r="D39" s="88" t="s">
        <v>110</v>
      </c>
      <c r="E39" s="83"/>
      <c r="F39" s="89"/>
      <c r="G39" s="89">
        <v>84433</v>
      </c>
      <c r="H39" s="89"/>
      <c r="I39" s="89"/>
      <c r="J39" s="89"/>
      <c r="K39" s="89"/>
      <c r="L39" s="89">
        <v>1171426</v>
      </c>
      <c r="M39" s="89"/>
      <c r="N39" s="89"/>
      <c r="O39" s="89"/>
      <c r="P39" s="89">
        <v>7950</v>
      </c>
      <c r="Q39" s="89"/>
      <c r="R39" s="89"/>
      <c r="S39" s="89"/>
      <c r="T39" s="89">
        <v>153665</v>
      </c>
      <c r="U39" s="89"/>
      <c r="V39" s="89"/>
      <c r="W39" s="89">
        <v>0</v>
      </c>
      <c r="X39" s="89">
        <f t="shared" si="14"/>
        <v>1417474</v>
      </c>
      <c r="Y39" s="89">
        <f t="shared" si="6"/>
        <v>1417474</v>
      </c>
      <c r="Z39" s="75"/>
      <c r="AA39" s="74"/>
      <c r="AB39" s="75"/>
      <c r="AC39" s="76"/>
      <c r="AD39" s="75"/>
      <c r="AE39" s="75"/>
      <c r="AF39" s="75"/>
      <c r="AG39" s="75"/>
      <c r="AH39" s="75"/>
      <c r="AI39" s="75"/>
      <c r="AJ39" s="75"/>
      <c r="AK39" s="75"/>
      <c r="AL39" s="77">
        <f t="shared" si="19"/>
        <v>1417474</v>
      </c>
    </row>
    <row r="40" spans="1:38" ht="22.5" customHeight="1" x14ac:dyDescent="0.35">
      <c r="A40" s="72"/>
      <c r="B40" s="94" t="s">
        <v>39</v>
      </c>
      <c r="C40" s="83"/>
      <c r="D40" s="88" t="s">
        <v>111</v>
      </c>
      <c r="E40" s="83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>
        <v>1475959</v>
      </c>
      <c r="S40" s="89"/>
      <c r="T40" s="89"/>
      <c r="U40" s="89"/>
      <c r="V40" s="89"/>
      <c r="W40" s="89">
        <f>+R40</f>
        <v>1475959</v>
      </c>
      <c r="X40" s="89">
        <f t="shared" si="14"/>
        <v>0</v>
      </c>
      <c r="Y40" s="89">
        <f t="shared" si="6"/>
        <v>1475959</v>
      </c>
      <c r="Z40" s="75"/>
      <c r="AA40" s="74"/>
      <c r="AB40" s="75"/>
      <c r="AC40" s="76"/>
      <c r="AD40" s="75"/>
      <c r="AE40" s="75"/>
      <c r="AF40" s="75"/>
      <c r="AG40" s="75"/>
      <c r="AH40" s="75"/>
      <c r="AI40" s="75"/>
      <c r="AJ40" s="75"/>
      <c r="AK40" s="75"/>
      <c r="AL40" s="77">
        <f t="shared" si="19"/>
        <v>1475959</v>
      </c>
    </row>
    <row r="41" spans="1:38" ht="22.5" customHeight="1" x14ac:dyDescent="0.35">
      <c r="A41" s="72"/>
      <c r="B41" s="94" t="s">
        <v>31</v>
      </c>
      <c r="C41" s="83"/>
      <c r="D41" s="88" t="s">
        <v>112</v>
      </c>
      <c r="E41" s="83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>
        <v>1306933</v>
      </c>
      <c r="R41" s="89"/>
      <c r="S41" s="89"/>
      <c r="T41" s="89">
        <v>160920</v>
      </c>
      <c r="U41" s="89"/>
      <c r="V41" s="89"/>
      <c r="W41" s="89">
        <v>0</v>
      </c>
      <c r="X41" s="89">
        <f t="shared" si="14"/>
        <v>1467853</v>
      </c>
      <c r="Y41" s="89">
        <f t="shared" si="6"/>
        <v>1467853</v>
      </c>
      <c r="Z41" s="75"/>
      <c r="AA41" s="74"/>
      <c r="AB41" s="75"/>
      <c r="AC41" s="76"/>
      <c r="AD41" s="75"/>
      <c r="AE41" s="75"/>
      <c r="AF41" s="75"/>
      <c r="AG41" s="75"/>
      <c r="AH41" s="75"/>
      <c r="AI41" s="75"/>
      <c r="AJ41" s="75"/>
      <c r="AK41" s="75"/>
      <c r="AL41" s="77">
        <f t="shared" si="19"/>
        <v>1467853</v>
      </c>
    </row>
    <row r="42" spans="1:38" ht="22.5" customHeight="1" x14ac:dyDescent="0.35">
      <c r="A42" s="72"/>
      <c r="B42" s="94" t="s">
        <v>23</v>
      </c>
      <c r="C42" s="83"/>
      <c r="D42" s="88" t="s">
        <v>140</v>
      </c>
      <c r="E42" s="83"/>
      <c r="F42" s="89"/>
      <c r="G42" s="89">
        <v>486783</v>
      </c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>
        <v>0</v>
      </c>
      <c r="X42" s="89">
        <f t="shared" ref="X42" si="21">+Y42-W42</f>
        <v>486783</v>
      </c>
      <c r="Y42" s="89">
        <f t="shared" ref="Y42" si="22">SUM(F42:V42)</f>
        <v>486783</v>
      </c>
      <c r="Z42" s="75"/>
      <c r="AA42" s="74"/>
      <c r="AB42" s="75"/>
      <c r="AC42" s="76"/>
      <c r="AD42" s="75"/>
      <c r="AE42" s="75"/>
      <c r="AF42" s="75"/>
      <c r="AG42" s="75"/>
      <c r="AH42" s="75"/>
      <c r="AI42" s="75"/>
      <c r="AJ42" s="75"/>
      <c r="AK42" s="75"/>
      <c r="AL42" s="77">
        <f t="shared" si="19"/>
        <v>486783</v>
      </c>
    </row>
    <row r="43" spans="1:38" ht="22.5" customHeight="1" x14ac:dyDescent="0.35">
      <c r="A43" s="72"/>
      <c r="B43" s="87" t="s">
        <v>13</v>
      </c>
      <c r="C43" s="83"/>
      <c r="D43" s="88" t="s">
        <v>30</v>
      </c>
      <c r="E43" s="83"/>
      <c r="F43" s="89">
        <v>316504</v>
      </c>
      <c r="G43" s="89">
        <v>94336</v>
      </c>
      <c r="H43" s="89">
        <v>95042</v>
      </c>
      <c r="I43" s="89">
        <v>63783</v>
      </c>
      <c r="J43" s="89">
        <v>200809</v>
      </c>
      <c r="K43" s="89">
        <v>151684</v>
      </c>
      <c r="L43" s="89">
        <v>1116161</v>
      </c>
      <c r="M43" s="89">
        <v>121550</v>
      </c>
      <c r="N43" s="89">
        <v>63791</v>
      </c>
      <c r="O43" s="89">
        <v>57712</v>
      </c>
      <c r="P43" s="89">
        <v>55817</v>
      </c>
      <c r="Q43" s="89"/>
      <c r="R43" s="89"/>
      <c r="S43" s="89">
        <v>20</v>
      </c>
      <c r="T43" s="89">
        <v>216031</v>
      </c>
      <c r="U43" s="89">
        <v>23397</v>
      </c>
      <c r="V43" s="89">
        <v>74421</v>
      </c>
      <c r="W43" s="89">
        <v>0</v>
      </c>
      <c r="X43" s="89">
        <f t="shared" si="14"/>
        <v>2651058</v>
      </c>
      <c r="Y43" s="89">
        <f t="shared" si="6"/>
        <v>2651058</v>
      </c>
      <c r="Z43" s="75"/>
      <c r="AA43" s="74">
        <f t="shared" si="7"/>
        <v>2553240</v>
      </c>
      <c r="AB43" s="75"/>
      <c r="AC43" s="76">
        <f t="shared" si="18"/>
        <v>2553240</v>
      </c>
      <c r="AD43" s="75"/>
      <c r="AE43" s="75"/>
      <c r="AF43" s="75"/>
      <c r="AG43" s="75"/>
      <c r="AH43" s="75"/>
      <c r="AI43" s="75"/>
      <c r="AJ43" s="75"/>
      <c r="AK43" s="75"/>
      <c r="AL43" s="77">
        <f t="shared" si="19"/>
        <v>2553240</v>
      </c>
    </row>
    <row r="44" spans="1:38" ht="22.5" customHeight="1" x14ac:dyDescent="0.35">
      <c r="A44" s="72"/>
      <c r="B44" s="87" t="s">
        <v>75</v>
      </c>
      <c r="C44" s="83"/>
      <c r="D44" s="88" t="s">
        <v>67</v>
      </c>
      <c r="E44" s="83"/>
      <c r="F44" s="89"/>
      <c r="G44" s="89">
        <v>0</v>
      </c>
      <c r="H44" s="89"/>
      <c r="I44" s="89"/>
      <c r="J44" s="89"/>
      <c r="K44" s="89">
        <v>0</v>
      </c>
      <c r="L44" s="89">
        <v>0</v>
      </c>
      <c r="M44" s="89"/>
      <c r="N44" s="89"/>
      <c r="O44" s="89"/>
      <c r="P44" s="89"/>
      <c r="Q44" s="89"/>
      <c r="R44" s="89"/>
      <c r="S44" s="89">
        <v>0</v>
      </c>
      <c r="T44" s="89"/>
      <c r="U44" s="89">
        <v>767</v>
      </c>
      <c r="V44" s="89"/>
      <c r="W44" s="89">
        <v>0</v>
      </c>
      <c r="X44" s="89">
        <f t="shared" si="14"/>
        <v>767</v>
      </c>
      <c r="Y44" s="89">
        <f t="shared" si="6"/>
        <v>767</v>
      </c>
      <c r="Z44" s="75"/>
      <c r="AA44" s="74">
        <f t="shared" si="7"/>
        <v>0</v>
      </c>
      <c r="AB44" s="75"/>
      <c r="AC44" s="76">
        <f t="shared" si="18"/>
        <v>0</v>
      </c>
      <c r="AD44" s="75"/>
      <c r="AE44" s="75"/>
      <c r="AF44" s="75"/>
      <c r="AG44" s="75"/>
      <c r="AH44" s="75"/>
      <c r="AI44" s="75"/>
      <c r="AJ44" s="75"/>
      <c r="AK44" s="75"/>
      <c r="AL44" s="77">
        <f t="shared" si="19"/>
        <v>0</v>
      </c>
    </row>
    <row r="45" spans="1:38" ht="22.5" customHeight="1" x14ac:dyDescent="0.35">
      <c r="A45" s="72"/>
      <c r="B45" s="87" t="s">
        <v>76</v>
      </c>
      <c r="C45" s="83"/>
      <c r="D45" s="95" t="s">
        <v>68</v>
      </c>
      <c r="E45" s="83"/>
      <c r="F45" s="89">
        <f>SUM(F46:F53)</f>
        <v>3073978</v>
      </c>
      <c r="G45" s="89">
        <f t="shared" ref="G45:M45" si="23">SUM(G46:G53)</f>
        <v>309627</v>
      </c>
      <c r="H45" s="89">
        <f t="shared" si="23"/>
        <v>47049</v>
      </c>
      <c r="I45" s="89">
        <f t="shared" si="23"/>
        <v>242223</v>
      </c>
      <c r="J45" s="89">
        <f t="shared" si="23"/>
        <v>556957</v>
      </c>
      <c r="K45" s="89">
        <f t="shared" si="23"/>
        <v>647086</v>
      </c>
      <c r="L45" s="89">
        <f t="shared" si="23"/>
        <v>44698344</v>
      </c>
      <c r="M45" s="89">
        <f t="shared" si="23"/>
        <v>1814843</v>
      </c>
      <c r="N45" s="89">
        <f>SUM(N46:N53)</f>
        <v>240323</v>
      </c>
      <c r="O45" s="89">
        <f t="shared" ref="O45:V45" si="24">SUM(O46:O53)</f>
        <v>471196</v>
      </c>
      <c r="P45" s="89">
        <f t="shared" si="24"/>
        <v>622609</v>
      </c>
      <c r="Q45" s="89">
        <f t="shared" ref="Q45:R45" si="25">SUM(Q46:Q53)</f>
        <v>0</v>
      </c>
      <c r="R45" s="89">
        <f t="shared" si="25"/>
        <v>0</v>
      </c>
      <c r="S45" s="89">
        <f t="shared" si="24"/>
        <v>315745</v>
      </c>
      <c r="T45" s="89">
        <f t="shared" si="24"/>
        <v>2978085</v>
      </c>
      <c r="U45" s="89">
        <f t="shared" si="24"/>
        <v>80111</v>
      </c>
      <c r="V45" s="89">
        <f t="shared" si="24"/>
        <v>547305</v>
      </c>
      <c r="W45" s="89">
        <v>0</v>
      </c>
      <c r="X45" s="89">
        <f t="shared" si="14"/>
        <v>56645481</v>
      </c>
      <c r="Y45" s="89">
        <f t="shared" si="6"/>
        <v>56645481</v>
      </c>
      <c r="Z45" s="75"/>
      <c r="AA45" s="74">
        <f t="shared" si="7"/>
        <v>56018065</v>
      </c>
      <c r="AB45" s="78" t="e">
        <f>+#REF!</f>
        <v>#REF!</v>
      </c>
      <c r="AC45" s="76" t="e">
        <f t="shared" si="18"/>
        <v>#REF!</v>
      </c>
      <c r="AD45" s="75"/>
      <c r="AE45" s="75"/>
      <c r="AF45" s="75"/>
      <c r="AG45" s="75"/>
      <c r="AH45" s="75"/>
      <c r="AI45" s="75"/>
      <c r="AJ45" s="75"/>
      <c r="AK45" s="75"/>
      <c r="AL45" s="77">
        <f t="shared" si="19"/>
        <v>56018065</v>
      </c>
    </row>
    <row r="46" spans="1:38" ht="22.5" customHeight="1" x14ac:dyDescent="0.35">
      <c r="A46" s="72"/>
      <c r="B46" s="96" t="s">
        <v>20</v>
      </c>
      <c r="C46" s="97"/>
      <c r="D46" s="98" t="s">
        <v>38</v>
      </c>
      <c r="E46" s="83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>
        <v>0</v>
      </c>
      <c r="X46" s="99">
        <f t="shared" si="14"/>
        <v>0</v>
      </c>
      <c r="Y46" s="99">
        <f t="shared" si="6"/>
        <v>0</v>
      </c>
      <c r="Z46" s="75"/>
      <c r="AA46" s="74">
        <f t="shared" si="7"/>
        <v>0</v>
      </c>
      <c r="AB46" s="75"/>
      <c r="AC46" s="76">
        <f t="shared" si="18"/>
        <v>0</v>
      </c>
      <c r="AD46" s="75"/>
      <c r="AE46" s="75"/>
      <c r="AF46" s="75"/>
      <c r="AG46" s="75"/>
      <c r="AH46" s="75"/>
      <c r="AI46" s="75"/>
      <c r="AJ46" s="75"/>
      <c r="AK46" s="75"/>
      <c r="AL46" s="77">
        <f t="shared" si="19"/>
        <v>0</v>
      </c>
    </row>
    <row r="47" spans="1:38" ht="22.5" customHeight="1" x14ac:dyDescent="0.35">
      <c r="A47" s="72"/>
      <c r="B47" s="94" t="s">
        <v>39</v>
      </c>
      <c r="C47" s="83"/>
      <c r="D47" s="88" t="s">
        <v>98</v>
      </c>
      <c r="E47" s="83"/>
      <c r="F47" s="89"/>
      <c r="G47" s="89"/>
      <c r="H47" s="89"/>
      <c r="I47" s="89"/>
      <c r="J47" s="89"/>
      <c r="K47" s="89">
        <v>4018</v>
      </c>
      <c r="L47" s="89"/>
      <c r="M47" s="89"/>
      <c r="N47" s="89">
        <v>36000</v>
      </c>
      <c r="O47" s="89"/>
      <c r="P47" s="89">
        <v>116930</v>
      </c>
      <c r="Q47" s="89"/>
      <c r="R47" s="89"/>
      <c r="S47" s="89"/>
      <c r="T47" s="89"/>
      <c r="U47" s="89"/>
      <c r="V47" s="89"/>
      <c r="W47" s="89">
        <v>0</v>
      </c>
      <c r="X47" s="89">
        <f t="shared" si="14"/>
        <v>156948</v>
      </c>
      <c r="Y47" s="89">
        <f t="shared" si="6"/>
        <v>156948</v>
      </c>
      <c r="Z47" s="75"/>
      <c r="AA47" s="74">
        <f t="shared" si="7"/>
        <v>156948</v>
      </c>
      <c r="AB47" s="75"/>
      <c r="AC47" s="76">
        <f t="shared" si="18"/>
        <v>156948</v>
      </c>
      <c r="AD47" s="75"/>
      <c r="AE47" s="75"/>
      <c r="AF47" s="75"/>
      <c r="AG47" s="75"/>
      <c r="AH47" s="75"/>
      <c r="AI47" s="75"/>
      <c r="AJ47" s="75"/>
      <c r="AK47" s="75"/>
      <c r="AL47" s="77">
        <f t="shared" si="19"/>
        <v>156948</v>
      </c>
    </row>
    <row r="48" spans="1:38" ht="22.5" customHeight="1" x14ac:dyDescent="0.35">
      <c r="A48" s="72"/>
      <c r="B48" s="94" t="s">
        <v>31</v>
      </c>
      <c r="C48" s="83"/>
      <c r="D48" s="88" t="s">
        <v>33</v>
      </c>
      <c r="E48" s="83"/>
      <c r="F48" s="89">
        <v>531728</v>
      </c>
      <c r="G48" s="89">
        <v>23918</v>
      </c>
      <c r="H48" s="89"/>
      <c r="I48" s="89">
        <v>23431</v>
      </c>
      <c r="J48" s="89">
        <v>200588</v>
      </c>
      <c r="K48" s="89">
        <v>240706</v>
      </c>
      <c r="L48" s="89">
        <v>11578769</v>
      </c>
      <c r="M48" s="89">
        <v>195984</v>
      </c>
      <c r="N48" s="89">
        <v>63140</v>
      </c>
      <c r="O48" s="89">
        <v>203410</v>
      </c>
      <c r="P48" s="89">
        <v>260765</v>
      </c>
      <c r="Q48" s="89"/>
      <c r="R48" s="89"/>
      <c r="S48" s="89"/>
      <c r="T48" s="89">
        <v>350019</v>
      </c>
      <c r="U48" s="89"/>
      <c r="V48" s="89">
        <v>285563</v>
      </c>
      <c r="W48" s="89">
        <v>0</v>
      </c>
      <c r="X48" s="89">
        <f t="shared" si="14"/>
        <v>13958021</v>
      </c>
      <c r="Y48" s="89">
        <f t="shared" si="6"/>
        <v>13958021</v>
      </c>
      <c r="Z48" s="75"/>
      <c r="AA48" s="74">
        <f t="shared" si="7"/>
        <v>13672458</v>
      </c>
      <c r="AB48" s="75"/>
      <c r="AC48" s="76">
        <f t="shared" si="18"/>
        <v>13672458</v>
      </c>
      <c r="AD48" s="75"/>
      <c r="AE48" s="75"/>
      <c r="AF48" s="75"/>
      <c r="AG48" s="75"/>
      <c r="AH48" s="75"/>
      <c r="AI48" s="75"/>
      <c r="AJ48" s="75"/>
      <c r="AK48" s="75"/>
      <c r="AL48" s="77">
        <f t="shared" si="19"/>
        <v>13672458</v>
      </c>
    </row>
    <row r="49" spans="1:38" ht="22.5" customHeight="1" x14ac:dyDescent="0.35">
      <c r="A49" s="72"/>
      <c r="B49" s="94" t="s">
        <v>32</v>
      </c>
      <c r="C49" s="83"/>
      <c r="D49" s="88" t="s">
        <v>34</v>
      </c>
      <c r="E49" s="83"/>
      <c r="F49" s="89">
        <v>38092</v>
      </c>
      <c r="G49" s="89">
        <v>573</v>
      </c>
      <c r="H49" s="89">
        <v>12512</v>
      </c>
      <c r="I49" s="89">
        <v>42366</v>
      </c>
      <c r="J49" s="89">
        <v>10989</v>
      </c>
      <c r="K49" s="89">
        <v>4281</v>
      </c>
      <c r="L49" s="89">
        <v>639102</v>
      </c>
      <c r="M49" s="89">
        <v>11200</v>
      </c>
      <c r="N49" s="89">
        <v>15434</v>
      </c>
      <c r="O49" s="89">
        <v>2691</v>
      </c>
      <c r="P49" s="89">
        <v>12542</v>
      </c>
      <c r="Q49" s="89"/>
      <c r="R49" s="89"/>
      <c r="S49" s="89">
        <v>47795</v>
      </c>
      <c r="T49" s="89">
        <v>22948</v>
      </c>
      <c r="U49" s="89">
        <v>5168</v>
      </c>
      <c r="V49" s="89">
        <v>82932</v>
      </c>
      <c r="W49" s="89">
        <v>0</v>
      </c>
      <c r="X49" s="89">
        <f t="shared" si="14"/>
        <v>948625</v>
      </c>
      <c r="Y49" s="89">
        <f t="shared" si="6"/>
        <v>948625</v>
      </c>
      <c r="Z49" s="75"/>
      <c r="AA49" s="74">
        <f t="shared" si="7"/>
        <v>860525</v>
      </c>
      <c r="AB49" s="75"/>
      <c r="AC49" s="76">
        <f t="shared" si="18"/>
        <v>860525</v>
      </c>
      <c r="AD49" s="75"/>
      <c r="AE49" s="75"/>
      <c r="AF49" s="75"/>
      <c r="AG49" s="75"/>
      <c r="AH49" s="75"/>
      <c r="AI49" s="75"/>
      <c r="AJ49" s="75"/>
      <c r="AK49" s="75"/>
      <c r="AL49" s="77">
        <f t="shared" si="19"/>
        <v>860525</v>
      </c>
    </row>
    <row r="50" spans="1:38" ht="22.5" customHeight="1" x14ac:dyDescent="0.35">
      <c r="A50" s="72"/>
      <c r="B50" s="94" t="s">
        <v>37</v>
      </c>
      <c r="C50" s="83"/>
      <c r="D50" s="88" t="s">
        <v>47</v>
      </c>
      <c r="E50" s="83"/>
      <c r="F50" s="89">
        <v>108460</v>
      </c>
      <c r="G50" s="89"/>
      <c r="H50" s="89">
        <v>9312</v>
      </c>
      <c r="I50" s="89">
        <v>22934</v>
      </c>
      <c r="J50" s="89">
        <v>39969</v>
      </c>
      <c r="K50" s="89">
        <v>233860</v>
      </c>
      <c r="L50" s="89">
        <v>31292744</v>
      </c>
      <c r="M50" s="89">
        <v>350282</v>
      </c>
      <c r="N50" s="89"/>
      <c r="O50" s="89">
        <v>32611</v>
      </c>
      <c r="P50" s="89">
        <v>28329</v>
      </c>
      <c r="Q50" s="89"/>
      <c r="R50" s="89"/>
      <c r="S50" s="89">
        <v>26943</v>
      </c>
      <c r="T50" s="89">
        <v>887876.00000000012</v>
      </c>
      <c r="U50" s="89">
        <v>40247</v>
      </c>
      <c r="V50" s="89">
        <v>39299</v>
      </c>
      <c r="W50" s="89">
        <v>0</v>
      </c>
      <c r="X50" s="89">
        <f t="shared" si="14"/>
        <v>33112866</v>
      </c>
      <c r="Y50" s="89">
        <f t="shared" si="6"/>
        <v>33112866</v>
      </c>
      <c r="Z50" s="75"/>
      <c r="AA50" s="74">
        <f t="shared" si="7"/>
        <v>33033320</v>
      </c>
      <c r="AB50" s="75"/>
      <c r="AC50" s="76">
        <f t="shared" si="18"/>
        <v>33033320</v>
      </c>
      <c r="AD50" s="75"/>
      <c r="AE50" s="75"/>
      <c r="AF50" s="75"/>
      <c r="AG50" s="75"/>
      <c r="AH50" s="75"/>
      <c r="AI50" s="75"/>
      <c r="AJ50" s="75"/>
      <c r="AK50" s="75"/>
      <c r="AL50" s="77">
        <f t="shared" si="19"/>
        <v>33033320</v>
      </c>
    </row>
    <row r="51" spans="1:38" ht="22.5" customHeight="1" x14ac:dyDescent="0.35">
      <c r="A51" s="72"/>
      <c r="B51" s="94" t="s">
        <v>21</v>
      </c>
      <c r="C51" s="83"/>
      <c r="D51" s="88" t="s">
        <v>36</v>
      </c>
      <c r="E51" s="83"/>
      <c r="F51" s="89">
        <v>778009</v>
      </c>
      <c r="G51" s="89">
        <v>18241</v>
      </c>
      <c r="H51" s="89">
        <v>25225</v>
      </c>
      <c r="I51" s="89">
        <v>50635.5</v>
      </c>
      <c r="J51" s="89">
        <v>204583</v>
      </c>
      <c r="K51" s="89">
        <v>95351</v>
      </c>
      <c r="L51" s="89">
        <v>852931</v>
      </c>
      <c r="M51" s="89">
        <v>58720</v>
      </c>
      <c r="N51" s="89">
        <v>42200</v>
      </c>
      <c r="O51" s="89">
        <v>123174</v>
      </c>
      <c r="P51" s="89">
        <v>132025</v>
      </c>
      <c r="Q51" s="89"/>
      <c r="R51" s="89"/>
      <c r="S51" s="89">
        <v>147535</v>
      </c>
      <c r="T51" s="89">
        <v>846283</v>
      </c>
      <c r="U51" s="89">
        <v>11002</v>
      </c>
      <c r="V51" s="89">
        <v>55808</v>
      </c>
      <c r="W51" s="89">
        <v>0</v>
      </c>
      <c r="X51" s="89">
        <f t="shared" si="14"/>
        <v>3441722.5</v>
      </c>
      <c r="Y51" s="89">
        <f t="shared" si="6"/>
        <v>3441722.5</v>
      </c>
      <c r="Z51" s="75"/>
      <c r="AA51" s="74">
        <f t="shared" si="7"/>
        <v>3374912.5</v>
      </c>
      <c r="AB51" s="75"/>
      <c r="AC51" s="76">
        <f t="shared" si="18"/>
        <v>3374912.5</v>
      </c>
      <c r="AD51" s="75"/>
      <c r="AE51" s="75"/>
      <c r="AF51" s="75"/>
      <c r="AG51" s="75"/>
      <c r="AH51" s="75"/>
      <c r="AI51" s="75"/>
      <c r="AJ51" s="75"/>
      <c r="AK51" s="75"/>
      <c r="AL51" s="77">
        <f t="shared" si="19"/>
        <v>3374912.5</v>
      </c>
    </row>
    <row r="52" spans="1:38" ht="22.5" customHeight="1" x14ac:dyDescent="0.35">
      <c r="A52" s="72"/>
      <c r="B52" s="94" t="s">
        <v>23</v>
      </c>
      <c r="C52" s="83"/>
      <c r="D52" s="88" t="s">
        <v>35</v>
      </c>
      <c r="E52" s="83"/>
      <c r="F52" s="89">
        <v>1617689</v>
      </c>
      <c r="G52" s="89">
        <v>266895</v>
      </c>
      <c r="H52" s="89"/>
      <c r="I52" s="89">
        <v>102856.5</v>
      </c>
      <c r="J52" s="89">
        <v>100828</v>
      </c>
      <c r="K52" s="89">
        <v>68870</v>
      </c>
      <c r="L52" s="89">
        <v>203877</v>
      </c>
      <c r="M52" s="89">
        <v>71040</v>
      </c>
      <c r="N52" s="89">
        <v>83549</v>
      </c>
      <c r="O52" s="89">
        <v>109310</v>
      </c>
      <c r="P52" s="89">
        <v>72018</v>
      </c>
      <c r="Q52" s="89"/>
      <c r="R52" s="89"/>
      <c r="S52" s="89">
        <v>93472</v>
      </c>
      <c r="T52" s="89">
        <v>870959</v>
      </c>
      <c r="U52" s="89">
        <v>23694</v>
      </c>
      <c r="V52" s="89">
        <v>83703</v>
      </c>
      <c r="W52" s="89">
        <v>0</v>
      </c>
      <c r="X52" s="89">
        <f t="shared" si="14"/>
        <v>3768760.5</v>
      </c>
      <c r="Y52" s="89">
        <f t="shared" si="6"/>
        <v>3768760.5</v>
      </c>
      <c r="Z52" s="75"/>
      <c r="AA52" s="74">
        <f t="shared" si="7"/>
        <v>3661363.5</v>
      </c>
      <c r="AB52" s="75"/>
      <c r="AC52" s="76">
        <f t="shared" si="18"/>
        <v>3661363.5</v>
      </c>
      <c r="AD52" s="75"/>
      <c r="AE52" s="75"/>
      <c r="AF52" s="75"/>
      <c r="AG52" s="75"/>
      <c r="AH52" s="75"/>
      <c r="AI52" s="75"/>
      <c r="AJ52" s="75"/>
      <c r="AK52" s="75"/>
      <c r="AL52" s="77">
        <f t="shared" si="19"/>
        <v>3661363.5</v>
      </c>
    </row>
    <row r="53" spans="1:38" ht="22.5" customHeight="1" x14ac:dyDescent="0.35">
      <c r="A53" s="72"/>
      <c r="B53" s="94" t="s">
        <v>96</v>
      </c>
      <c r="C53" s="83"/>
      <c r="D53" s="88" t="s">
        <v>97</v>
      </c>
      <c r="E53" s="83"/>
      <c r="F53" s="89"/>
      <c r="G53" s="89"/>
      <c r="H53" s="89"/>
      <c r="I53" s="89"/>
      <c r="J53" s="89"/>
      <c r="K53" s="89"/>
      <c r="L53" s="89">
        <v>130921</v>
      </c>
      <c r="M53" s="89">
        <v>1127617</v>
      </c>
      <c r="N53" s="89"/>
      <c r="O53" s="89"/>
      <c r="P53" s="89"/>
      <c r="Q53" s="89"/>
      <c r="R53" s="89"/>
      <c r="S53" s="89"/>
      <c r="T53" s="89"/>
      <c r="U53" s="89"/>
      <c r="V53" s="89"/>
      <c r="W53" s="89">
        <v>0</v>
      </c>
      <c r="X53" s="89">
        <f t="shared" si="14"/>
        <v>1258538</v>
      </c>
      <c r="Y53" s="89">
        <f t="shared" si="6"/>
        <v>1258538</v>
      </c>
      <c r="Z53" s="75"/>
      <c r="AA53" s="74"/>
      <c r="AB53" s="75"/>
      <c r="AC53" s="76">
        <f t="shared" si="18"/>
        <v>0</v>
      </c>
      <c r="AD53" s="75"/>
      <c r="AE53" s="75"/>
      <c r="AF53" s="75"/>
      <c r="AG53" s="75"/>
      <c r="AH53" s="75"/>
      <c r="AI53" s="75"/>
      <c r="AJ53" s="75"/>
      <c r="AK53" s="75"/>
      <c r="AL53" s="77">
        <f t="shared" si="19"/>
        <v>1258538</v>
      </c>
    </row>
    <row r="54" spans="1:38" ht="22.5" customHeight="1" x14ac:dyDescent="0.35">
      <c r="A54" s="72"/>
      <c r="B54" s="90">
        <v>30</v>
      </c>
      <c r="C54" s="91"/>
      <c r="D54" s="92" t="s">
        <v>100</v>
      </c>
      <c r="E54" s="8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89">
        <v>0</v>
      </c>
      <c r="X54" s="89">
        <f t="shared" si="14"/>
        <v>0</v>
      </c>
      <c r="Y54" s="89">
        <f t="shared" si="6"/>
        <v>0</v>
      </c>
      <c r="Z54" s="75"/>
      <c r="AA54" s="74">
        <f t="shared" si="7"/>
        <v>0</v>
      </c>
      <c r="AB54" s="75"/>
      <c r="AC54" s="76">
        <f t="shared" si="18"/>
        <v>0</v>
      </c>
      <c r="AD54" s="75"/>
      <c r="AE54" s="75"/>
      <c r="AF54" s="75"/>
      <c r="AG54" s="75"/>
      <c r="AH54" s="75"/>
      <c r="AI54" s="75"/>
      <c r="AJ54" s="75"/>
      <c r="AK54" s="75"/>
      <c r="AL54" s="77">
        <f t="shared" si="19"/>
        <v>0</v>
      </c>
    </row>
    <row r="55" spans="1:38" ht="22.5" customHeight="1" x14ac:dyDescent="0.35">
      <c r="A55" s="72"/>
      <c r="B55" s="90" t="s">
        <v>77</v>
      </c>
      <c r="C55" s="91"/>
      <c r="D55" s="92" t="s">
        <v>15</v>
      </c>
      <c r="E55" s="83"/>
      <c r="F55" s="93">
        <f>SUM(F56,F57,F58)</f>
        <v>0</v>
      </c>
      <c r="G55" s="93">
        <f t="shared" ref="G55:P55" si="26">SUM(G56,G57,G58)</f>
        <v>82666</v>
      </c>
      <c r="H55" s="93">
        <f t="shared" si="26"/>
        <v>0</v>
      </c>
      <c r="I55" s="93">
        <f t="shared" si="26"/>
        <v>0</v>
      </c>
      <c r="J55" s="93">
        <f t="shared" si="26"/>
        <v>32707536</v>
      </c>
      <c r="K55" s="93">
        <f t="shared" si="26"/>
        <v>212099761</v>
      </c>
      <c r="L55" s="93">
        <f t="shared" si="26"/>
        <v>1620225968</v>
      </c>
      <c r="M55" s="93">
        <f t="shared" si="26"/>
        <v>115171552</v>
      </c>
      <c r="N55" s="93">
        <f t="shared" si="26"/>
        <v>135318267</v>
      </c>
      <c r="O55" s="93">
        <f t="shared" si="26"/>
        <v>1151724</v>
      </c>
      <c r="P55" s="93">
        <f t="shared" si="26"/>
        <v>309887671</v>
      </c>
      <c r="Q55" s="93">
        <f t="shared" ref="Q55" si="27">SUM(Q56,Q57,Q58)</f>
        <v>0</v>
      </c>
      <c r="R55" s="93">
        <f>SUM(R56,R57,R58)</f>
        <v>0</v>
      </c>
      <c r="S55" s="93">
        <f>SUM(S56,S57,S58)</f>
        <v>862059306</v>
      </c>
      <c r="T55" s="93">
        <f t="shared" ref="T55:V55" si="28">SUM(T56,T57,T58)</f>
        <v>13401032</v>
      </c>
      <c r="U55" s="93">
        <f t="shared" si="28"/>
        <v>318900</v>
      </c>
      <c r="V55" s="93">
        <f t="shared" si="28"/>
        <v>227672</v>
      </c>
      <c r="W55" s="100">
        <v>0</v>
      </c>
      <c r="X55" s="100">
        <f t="shared" si="14"/>
        <v>3302652055</v>
      </c>
      <c r="Y55" s="100">
        <f t="shared" si="6"/>
        <v>3302652055</v>
      </c>
      <c r="Z55" s="75"/>
      <c r="AA55" s="74">
        <f t="shared" si="7"/>
        <v>3302105483</v>
      </c>
      <c r="AB55" s="78" t="e">
        <f>+#REF!</f>
        <v>#REF!</v>
      </c>
      <c r="AC55" s="76" t="e">
        <f t="shared" si="18"/>
        <v>#REF!</v>
      </c>
      <c r="AD55" s="75"/>
      <c r="AE55" s="75"/>
      <c r="AF55" s="75"/>
      <c r="AG55" s="75"/>
      <c r="AH55" s="75"/>
      <c r="AI55" s="75"/>
      <c r="AJ55" s="75"/>
      <c r="AK55" s="75"/>
      <c r="AL55" s="77">
        <f t="shared" si="19"/>
        <v>3302105483</v>
      </c>
    </row>
    <row r="56" spans="1:38" ht="22.5" customHeight="1" x14ac:dyDescent="0.35">
      <c r="A56" s="72"/>
      <c r="B56" s="94" t="s">
        <v>20</v>
      </c>
      <c r="C56" s="83"/>
      <c r="D56" s="88" t="s">
        <v>42</v>
      </c>
      <c r="E56" s="83"/>
      <c r="F56" s="89"/>
      <c r="G56" s="89">
        <v>82666</v>
      </c>
      <c r="H56" s="89"/>
      <c r="I56" s="89"/>
      <c r="J56" s="89">
        <v>579363</v>
      </c>
      <c r="K56" s="89">
        <v>4469086</v>
      </c>
      <c r="L56" s="89">
        <v>6524875</v>
      </c>
      <c r="M56" s="89">
        <v>1470571</v>
      </c>
      <c r="N56" s="89">
        <v>396154</v>
      </c>
      <c r="O56" s="89">
        <v>1151724</v>
      </c>
      <c r="P56" s="89">
        <v>428147</v>
      </c>
      <c r="Q56" s="89"/>
      <c r="R56" s="89"/>
      <c r="S56" s="89"/>
      <c r="T56" s="89">
        <v>2623160</v>
      </c>
      <c r="U56" s="89"/>
      <c r="V56" s="89"/>
      <c r="W56" s="89">
        <v>0</v>
      </c>
      <c r="X56" s="89">
        <f t="shared" si="14"/>
        <v>17725746</v>
      </c>
      <c r="Y56" s="89">
        <f t="shared" si="6"/>
        <v>17725746</v>
      </c>
      <c r="Z56" s="75"/>
      <c r="AA56" s="74">
        <f t="shared" si="7"/>
        <v>17725746</v>
      </c>
      <c r="AB56" s="75"/>
      <c r="AC56" s="76">
        <f t="shared" si="18"/>
        <v>17725746</v>
      </c>
      <c r="AD56" s="75"/>
      <c r="AE56" s="75"/>
      <c r="AF56" s="75"/>
      <c r="AG56" s="75"/>
      <c r="AH56" s="75"/>
      <c r="AI56" s="75"/>
      <c r="AJ56" s="75"/>
      <c r="AK56" s="75"/>
      <c r="AL56" s="77">
        <f t="shared" si="19"/>
        <v>17725746</v>
      </c>
    </row>
    <row r="57" spans="1:38" ht="22.5" customHeight="1" x14ac:dyDescent="0.35">
      <c r="A57" s="72"/>
      <c r="B57" s="94" t="s">
        <v>39</v>
      </c>
      <c r="C57" s="83"/>
      <c r="D57" s="88" t="s">
        <v>43</v>
      </c>
      <c r="E57" s="83"/>
      <c r="F57" s="89"/>
      <c r="G57" s="89"/>
      <c r="H57" s="89"/>
      <c r="I57" s="89"/>
      <c r="J57" s="89">
        <v>32128173</v>
      </c>
      <c r="K57" s="89">
        <v>207630675</v>
      </c>
      <c r="L57" s="89">
        <v>1613701093</v>
      </c>
      <c r="M57" s="89">
        <v>113700981</v>
      </c>
      <c r="N57" s="89">
        <v>134922113</v>
      </c>
      <c r="O57" s="89"/>
      <c r="P57" s="89">
        <v>309459524</v>
      </c>
      <c r="Q57" s="89"/>
      <c r="R57" s="89"/>
      <c r="S57" s="89">
        <v>862059306</v>
      </c>
      <c r="T57" s="89">
        <v>10777872</v>
      </c>
      <c r="U57" s="89">
        <v>318900</v>
      </c>
      <c r="V57" s="89">
        <v>227672</v>
      </c>
      <c r="W57" s="89">
        <v>0</v>
      </c>
      <c r="X57" s="89">
        <f t="shared" si="14"/>
        <v>3284926309</v>
      </c>
      <c r="Y57" s="89">
        <f t="shared" si="6"/>
        <v>3284926309</v>
      </c>
      <c r="Z57" s="75"/>
      <c r="AA57" s="74">
        <f t="shared" si="7"/>
        <v>3284379737</v>
      </c>
      <c r="AB57" s="75"/>
      <c r="AC57" s="76">
        <f t="shared" si="18"/>
        <v>3284379737</v>
      </c>
      <c r="AD57" s="75"/>
      <c r="AE57" s="75"/>
      <c r="AF57" s="75"/>
      <c r="AG57" s="75"/>
      <c r="AH57" s="75"/>
      <c r="AI57" s="75"/>
      <c r="AJ57" s="75"/>
      <c r="AK57" s="75"/>
      <c r="AL57" s="77">
        <f t="shared" si="19"/>
        <v>3284379737</v>
      </c>
    </row>
    <row r="58" spans="1:38" ht="22.5" customHeight="1" x14ac:dyDescent="0.35">
      <c r="A58" s="72"/>
      <c r="B58" s="94" t="s">
        <v>31</v>
      </c>
      <c r="C58" s="83"/>
      <c r="D58" s="88" t="s">
        <v>101</v>
      </c>
      <c r="E58" s="83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>
        <v>0</v>
      </c>
      <c r="X58" s="89">
        <f t="shared" si="14"/>
        <v>0</v>
      </c>
      <c r="Y58" s="89">
        <f t="shared" si="6"/>
        <v>0</v>
      </c>
      <c r="Z58" s="75"/>
      <c r="AA58" s="74">
        <f t="shared" si="7"/>
        <v>0</v>
      </c>
      <c r="AB58" s="75"/>
      <c r="AC58" s="76">
        <f t="shared" si="18"/>
        <v>0</v>
      </c>
      <c r="AD58" s="75"/>
      <c r="AE58" s="75"/>
      <c r="AF58" s="75"/>
      <c r="AG58" s="75"/>
      <c r="AH58" s="75"/>
      <c r="AI58" s="75"/>
      <c r="AJ58" s="75"/>
      <c r="AK58" s="75"/>
      <c r="AL58" s="77">
        <f t="shared" si="19"/>
        <v>0</v>
      </c>
    </row>
    <row r="59" spans="1:38" ht="22.5" customHeight="1" x14ac:dyDescent="0.35">
      <c r="A59" s="72"/>
      <c r="B59" s="87" t="s">
        <v>16</v>
      </c>
      <c r="C59" s="83"/>
      <c r="D59" s="88" t="s">
        <v>40</v>
      </c>
      <c r="E59" s="83"/>
      <c r="F59" s="89"/>
      <c r="G59" s="89"/>
      <c r="H59" s="89"/>
      <c r="I59" s="89"/>
      <c r="J59" s="89">
        <v>10</v>
      </c>
      <c r="K59" s="89">
        <v>10</v>
      </c>
      <c r="L59" s="89">
        <v>10</v>
      </c>
      <c r="M59" s="89">
        <v>10</v>
      </c>
      <c r="N59" s="89">
        <v>10</v>
      </c>
      <c r="O59" s="89"/>
      <c r="P59" s="89">
        <v>10</v>
      </c>
      <c r="Q59" s="89"/>
      <c r="R59" s="89"/>
      <c r="S59" s="89"/>
      <c r="T59" s="89">
        <v>10</v>
      </c>
      <c r="U59" s="89"/>
      <c r="V59" s="89"/>
      <c r="W59" s="89">
        <v>0</v>
      </c>
      <c r="X59" s="89">
        <f t="shared" si="14"/>
        <v>70</v>
      </c>
      <c r="Y59" s="89">
        <f t="shared" si="6"/>
        <v>70</v>
      </c>
      <c r="Z59" s="75"/>
      <c r="AA59" s="74">
        <f t="shared" si="7"/>
        <v>70</v>
      </c>
      <c r="AB59" s="75"/>
      <c r="AC59" s="76">
        <f t="shared" si="18"/>
        <v>70</v>
      </c>
      <c r="AD59" s="75"/>
      <c r="AE59" s="75"/>
      <c r="AF59" s="75"/>
      <c r="AG59" s="75"/>
      <c r="AH59" s="75"/>
      <c r="AI59" s="75"/>
      <c r="AJ59" s="75"/>
      <c r="AK59" s="75"/>
      <c r="AL59" s="77">
        <f t="shared" si="19"/>
        <v>70</v>
      </c>
    </row>
    <row r="60" spans="1:38" ht="22.5" customHeight="1" x14ac:dyDescent="0.35">
      <c r="A60" s="72"/>
      <c r="B60" s="90" t="s">
        <v>17</v>
      </c>
      <c r="C60" s="91"/>
      <c r="D60" s="101" t="s">
        <v>18</v>
      </c>
      <c r="E60" s="91"/>
      <c r="F60" s="93">
        <f>+SUM(F61:F63)</f>
        <v>0</v>
      </c>
      <c r="G60" s="93">
        <f>+SUM(G61:G63)</f>
        <v>0</v>
      </c>
      <c r="H60" s="93">
        <f t="shared" ref="H60:W60" si="29">+SUM(H61:H63)</f>
        <v>0</v>
      </c>
      <c r="I60" s="93">
        <f t="shared" si="29"/>
        <v>0</v>
      </c>
      <c r="J60" s="93">
        <f t="shared" si="29"/>
        <v>0</v>
      </c>
      <c r="K60" s="93">
        <f t="shared" si="29"/>
        <v>0</v>
      </c>
      <c r="L60" s="93">
        <f t="shared" si="29"/>
        <v>0</v>
      </c>
      <c r="M60" s="93">
        <f t="shared" si="29"/>
        <v>0</v>
      </c>
      <c r="N60" s="93">
        <f t="shared" si="29"/>
        <v>0</v>
      </c>
      <c r="O60" s="93">
        <f t="shared" si="29"/>
        <v>0</v>
      </c>
      <c r="P60" s="93">
        <f t="shared" si="29"/>
        <v>17772523</v>
      </c>
      <c r="Q60" s="93">
        <f t="shared" si="29"/>
        <v>336951936</v>
      </c>
      <c r="R60" s="93">
        <f t="shared" si="29"/>
        <v>1433339468</v>
      </c>
      <c r="S60" s="93">
        <f t="shared" si="29"/>
        <v>584694803</v>
      </c>
      <c r="T60" s="93">
        <f t="shared" si="29"/>
        <v>531500</v>
      </c>
      <c r="U60" s="93">
        <f t="shared" si="29"/>
        <v>0</v>
      </c>
      <c r="V60" s="93">
        <f t="shared" si="29"/>
        <v>0</v>
      </c>
      <c r="W60" s="93">
        <f t="shared" si="29"/>
        <v>1669995009</v>
      </c>
      <c r="X60" s="93">
        <f t="shared" si="14"/>
        <v>703295221</v>
      </c>
      <c r="Y60" s="93">
        <f t="shared" si="6"/>
        <v>2373290230</v>
      </c>
      <c r="Z60" s="75"/>
      <c r="AA60" s="74">
        <f t="shared" si="7"/>
        <v>2373290230</v>
      </c>
      <c r="AB60" s="75"/>
      <c r="AC60" s="76">
        <f t="shared" si="18"/>
        <v>2373290230</v>
      </c>
      <c r="AD60" s="75"/>
      <c r="AE60" s="75"/>
      <c r="AF60" s="75"/>
      <c r="AG60" s="75"/>
      <c r="AH60" s="75"/>
      <c r="AI60" s="75"/>
      <c r="AJ60" s="75"/>
      <c r="AK60" s="75"/>
      <c r="AL60" s="77">
        <f t="shared" si="19"/>
        <v>2373290230</v>
      </c>
    </row>
    <row r="61" spans="1:38" ht="22.5" customHeight="1" x14ac:dyDescent="0.35">
      <c r="A61" s="72"/>
      <c r="B61" s="94" t="s">
        <v>20</v>
      </c>
      <c r="C61" s="83"/>
      <c r="D61" s="88" t="s">
        <v>110</v>
      </c>
      <c r="E61" s="83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>
        <v>584694803</v>
      </c>
      <c r="T61" s="89"/>
      <c r="U61" s="89"/>
      <c r="V61" s="89"/>
      <c r="W61" s="89">
        <v>0</v>
      </c>
      <c r="X61" s="89">
        <f t="shared" si="14"/>
        <v>584694803</v>
      </c>
      <c r="Y61" s="89">
        <f t="shared" si="6"/>
        <v>584694803</v>
      </c>
      <c r="Z61" s="75"/>
      <c r="AA61" s="74"/>
      <c r="AB61" s="75"/>
      <c r="AC61" s="76"/>
      <c r="AD61" s="75"/>
      <c r="AE61" s="75"/>
      <c r="AF61" s="75"/>
      <c r="AG61" s="75"/>
      <c r="AH61" s="75"/>
      <c r="AI61" s="75"/>
      <c r="AJ61" s="75"/>
      <c r="AK61" s="75"/>
      <c r="AL61" s="77">
        <f t="shared" si="19"/>
        <v>584694803</v>
      </c>
    </row>
    <row r="62" spans="1:38" ht="22.5" customHeight="1" x14ac:dyDescent="0.35">
      <c r="A62" s="72"/>
      <c r="B62" s="94" t="s">
        <v>39</v>
      </c>
      <c r="C62" s="83"/>
      <c r="D62" s="88" t="s">
        <v>111</v>
      </c>
      <c r="E62" s="83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>
        <v>301473713</v>
      </c>
      <c r="R62" s="89">
        <v>1368521296</v>
      </c>
      <c r="S62" s="89"/>
      <c r="T62" s="89"/>
      <c r="U62" s="89"/>
      <c r="V62" s="89"/>
      <c r="W62" s="89">
        <f>+SUM(G62:V62)</f>
        <v>1669995009</v>
      </c>
      <c r="X62" s="89">
        <f t="shared" si="14"/>
        <v>0</v>
      </c>
      <c r="Y62" s="89">
        <f t="shared" si="6"/>
        <v>1669995009</v>
      </c>
      <c r="Z62" s="75"/>
      <c r="AA62" s="74"/>
      <c r="AB62" s="75"/>
      <c r="AC62" s="76"/>
      <c r="AD62" s="75"/>
      <c r="AE62" s="75"/>
      <c r="AF62" s="75"/>
      <c r="AG62" s="75"/>
      <c r="AH62" s="75"/>
      <c r="AI62" s="75"/>
      <c r="AJ62" s="75"/>
      <c r="AK62" s="75"/>
      <c r="AL62" s="77">
        <f t="shared" si="19"/>
        <v>1669995009</v>
      </c>
    </row>
    <row r="63" spans="1:38" ht="22.5" customHeight="1" x14ac:dyDescent="0.35">
      <c r="A63" s="72"/>
      <c r="B63" s="94" t="s">
        <v>31</v>
      </c>
      <c r="C63" s="83"/>
      <c r="D63" s="88" t="s">
        <v>113</v>
      </c>
      <c r="E63" s="83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>
        <v>17772523</v>
      </c>
      <c r="Q63" s="89">
        <v>35478223</v>
      </c>
      <c r="R63" s="89">
        <v>64818172</v>
      </c>
      <c r="S63" s="89"/>
      <c r="T63" s="89">
        <v>531500</v>
      </c>
      <c r="U63" s="89"/>
      <c r="V63" s="89"/>
      <c r="W63" s="89">
        <v>0</v>
      </c>
      <c r="X63" s="89">
        <f t="shared" si="14"/>
        <v>118600418</v>
      </c>
      <c r="Y63" s="89">
        <f t="shared" si="6"/>
        <v>118600418</v>
      </c>
      <c r="Z63" s="75"/>
      <c r="AA63" s="74"/>
      <c r="AB63" s="75"/>
      <c r="AC63" s="76"/>
      <c r="AD63" s="75"/>
      <c r="AE63" s="75"/>
      <c r="AF63" s="75"/>
      <c r="AG63" s="75"/>
      <c r="AH63" s="75"/>
      <c r="AI63" s="75"/>
      <c r="AJ63" s="75"/>
      <c r="AK63" s="75"/>
      <c r="AL63" s="77">
        <f t="shared" si="19"/>
        <v>118600418</v>
      </c>
    </row>
    <row r="64" spans="1:38" ht="22.5" customHeight="1" x14ac:dyDescent="0.35">
      <c r="A64" s="72"/>
      <c r="B64" s="87" t="s">
        <v>78</v>
      </c>
      <c r="C64" s="83"/>
      <c r="D64" s="88" t="s">
        <v>41</v>
      </c>
      <c r="E64" s="83"/>
      <c r="F64" s="89">
        <v>660796</v>
      </c>
      <c r="G64" s="89">
        <v>287070</v>
      </c>
      <c r="H64" s="89">
        <v>88842</v>
      </c>
      <c r="I64" s="89">
        <v>324970</v>
      </c>
      <c r="J64" s="89">
        <v>2247281</v>
      </c>
      <c r="K64" s="89">
        <v>33416277</v>
      </c>
      <c r="L64" s="89">
        <v>182216986</v>
      </c>
      <c r="M64" s="89">
        <v>9824784</v>
      </c>
      <c r="N64" s="89">
        <v>22706741</v>
      </c>
      <c r="O64" s="89">
        <v>192201</v>
      </c>
      <c r="P64" s="89">
        <v>19279672</v>
      </c>
      <c r="Q64" s="89"/>
      <c r="R64" s="89"/>
      <c r="S64" s="89">
        <v>71252100</v>
      </c>
      <c r="T64" s="89">
        <v>2199418</v>
      </c>
      <c r="U64" s="89">
        <v>45330</v>
      </c>
      <c r="V64" s="89">
        <v>1537375</v>
      </c>
      <c r="W64" s="89">
        <v>0</v>
      </c>
      <c r="X64" s="89">
        <f t="shared" si="14"/>
        <v>346279843</v>
      </c>
      <c r="Y64" s="89">
        <f t="shared" si="6"/>
        <v>346279843</v>
      </c>
      <c r="Z64" s="75"/>
      <c r="AA64" s="74">
        <f t="shared" si="7"/>
        <v>344697138</v>
      </c>
      <c r="AB64" s="78" t="e">
        <f>+#REF!</f>
        <v>#REF!</v>
      </c>
      <c r="AC64" s="76" t="e">
        <f t="shared" si="18"/>
        <v>#REF!</v>
      </c>
      <c r="AD64" s="75"/>
      <c r="AE64" s="75"/>
      <c r="AF64" s="75"/>
      <c r="AG64" s="75"/>
      <c r="AH64" s="75"/>
      <c r="AI64" s="75"/>
      <c r="AJ64" s="75"/>
      <c r="AK64" s="75"/>
      <c r="AL64" s="77">
        <f t="shared" si="19"/>
        <v>344697138</v>
      </c>
    </row>
    <row r="65" spans="1:38" ht="22.5" customHeight="1" x14ac:dyDescent="0.35">
      <c r="A65" s="72"/>
      <c r="B65" s="90" t="s">
        <v>79</v>
      </c>
      <c r="C65" s="91"/>
      <c r="D65" s="92" t="s">
        <v>19</v>
      </c>
      <c r="E65" s="83"/>
      <c r="F65" s="93">
        <v>10</v>
      </c>
      <c r="G65" s="93">
        <v>5</v>
      </c>
      <c r="H65" s="93">
        <v>2</v>
      </c>
      <c r="I65" s="93">
        <v>3</v>
      </c>
      <c r="J65" s="93">
        <v>10</v>
      </c>
      <c r="K65" s="93">
        <v>10</v>
      </c>
      <c r="L65" s="93">
        <v>10</v>
      </c>
      <c r="M65" s="93">
        <v>10</v>
      </c>
      <c r="N65" s="93">
        <v>10</v>
      </c>
      <c r="O65" s="93">
        <v>10</v>
      </c>
      <c r="P65" s="93">
        <v>10</v>
      </c>
      <c r="Q65" s="93">
        <v>10</v>
      </c>
      <c r="R65" s="93">
        <v>10</v>
      </c>
      <c r="S65" s="93">
        <v>10</v>
      </c>
      <c r="T65" s="93">
        <v>10</v>
      </c>
      <c r="U65" s="93">
        <v>10</v>
      </c>
      <c r="V65" s="93">
        <v>10</v>
      </c>
      <c r="W65" s="93">
        <v>0</v>
      </c>
      <c r="X65" s="93">
        <f t="shared" si="14"/>
        <v>150</v>
      </c>
      <c r="Y65" s="93">
        <f t="shared" si="6"/>
        <v>150</v>
      </c>
      <c r="Z65" s="75"/>
      <c r="AA65" s="74">
        <f t="shared" si="7"/>
        <v>130</v>
      </c>
      <c r="AB65" s="75"/>
      <c r="AC65" s="76">
        <f t="shared" si="18"/>
        <v>130</v>
      </c>
      <c r="AD65" s="75"/>
      <c r="AE65" s="75"/>
      <c r="AF65" s="75"/>
      <c r="AG65" s="75"/>
      <c r="AH65" s="75"/>
      <c r="AI65" s="75"/>
      <c r="AJ65" s="75"/>
      <c r="AK65" s="75"/>
      <c r="AL65" s="77">
        <f t="shared" si="19"/>
        <v>130</v>
      </c>
    </row>
    <row r="66" spans="1:38" ht="25.5" customHeight="1" x14ac:dyDescent="0.3"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75"/>
      <c r="AA66" s="75"/>
      <c r="AB66" s="75"/>
      <c r="AC66" s="76"/>
      <c r="AD66" s="75"/>
      <c r="AE66" s="75"/>
      <c r="AF66" s="75"/>
      <c r="AG66" s="75"/>
      <c r="AH66" s="75"/>
      <c r="AI66" s="75"/>
      <c r="AJ66" s="75"/>
      <c r="AK66" s="75"/>
    </row>
    <row r="67" spans="1:38" ht="18" hidden="1" customHeight="1" x14ac:dyDescent="0.3"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>
        <f>+Z9-Z34</f>
        <v>0</v>
      </c>
      <c r="AA67" s="81">
        <f>+AA9-AA34</f>
        <v>0</v>
      </c>
      <c r="AB67" s="75"/>
      <c r="AC67" s="76"/>
      <c r="AD67" s="75"/>
      <c r="AE67" s="75"/>
      <c r="AF67" s="75"/>
      <c r="AG67" s="75"/>
      <c r="AH67" s="75"/>
      <c r="AI67" s="75"/>
      <c r="AJ67" s="75"/>
      <c r="AK67" s="75"/>
    </row>
    <row r="68" spans="1:38" ht="18" customHeight="1" x14ac:dyDescent="0.3"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6"/>
      <c r="AD68" s="75"/>
      <c r="AE68" s="75"/>
      <c r="AF68" s="75"/>
      <c r="AG68" s="75"/>
      <c r="AH68" s="75"/>
      <c r="AI68" s="75"/>
      <c r="AJ68" s="75"/>
      <c r="AK68" s="75"/>
    </row>
    <row r="69" spans="1:38" ht="18" customHeight="1" x14ac:dyDescent="0.3"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6"/>
      <c r="AD69" s="75"/>
      <c r="AE69" s="75"/>
      <c r="AF69" s="75"/>
      <c r="AG69" s="75"/>
      <c r="AH69" s="75"/>
      <c r="AI69" s="75"/>
      <c r="AJ69" s="75"/>
      <c r="AK69" s="75"/>
    </row>
    <row r="70" spans="1:38" ht="18" customHeight="1" x14ac:dyDescent="0.3">
      <c r="F70" s="75"/>
      <c r="G70" s="75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6"/>
      <c r="AD70" s="75"/>
      <c r="AE70" s="75"/>
      <c r="AF70" s="75"/>
      <c r="AG70" s="75"/>
      <c r="AH70" s="75"/>
      <c r="AI70" s="75"/>
      <c r="AJ70" s="75"/>
      <c r="AK70" s="75"/>
    </row>
    <row r="71" spans="1:38" ht="18" customHeight="1" x14ac:dyDescent="0.3"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6"/>
      <c r="AD71" s="75"/>
      <c r="AE71" s="75"/>
      <c r="AF71" s="75"/>
      <c r="AG71" s="75"/>
      <c r="AH71" s="75"/>
      <c r="AI71" s="75"/>
      <c r="AJ71" s="75"/>
      <c r="AK71" s="75"/>
    </row>
    <row r="72" spans="1:38" ht="18" customHeight="1" x14ac:dyDescent="0.3"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6"/>
      <c r="AD72" s="75"/>
      <c r="AE72" s="75"/>
      <c r="AF72" s="75"/>
      <c r="AG72" s="75"/>
      <c r="AH72" s="75"/>
      <c r="AI72" s="75"/>
      <c r="AJ72" s="75"/>
      <c r="AK72" s="75"/>
    </row>
    <row r="73" spans="1:38" ht="18" customHeight="1" x14ac:dyDescent="0.3"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6"/>
      <c r="AD73" s="75"/>
      <c r="AE73" s="75"/>
      <c r="AF73" s="75"/>
      <c r="AG73" s="75"/>
      <c r="AH73" s="75"/>
      <c r="AI73" s="75"/>
      <c r="AJ73" s="75"/>
      <c r="AK73" s="75"/>
    </row>
    <row r="74" spans="1:38" ht="18" customHeight="1" x14ac:dyDescent="0.3"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6"/>
      <c r="AD74" s="75"/>
      <c r="AE74" s="75"/>
      <c r="AF74" s="75"/>
      <c r="AG74" s="75"/>
      <c r="AH74" s="75"/>
      <c r="AI74" s="75"/>
      <c r="AJ74" s="75"/>
      <c r="AK74" s="75"/>
    </row>
    <row r="75" spans="1:38" ht="18" customHeight="1" x14ac:dyDescent="0.3"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6"/>
      <c r="AD75" s="75"/>
      <c r="AE75" s="75"/>
      <c r="AF75" s="75"/>
      <c r="AG75" s="75"/>
      <c r="AH75" s="75"/>
      <c r="AI75" s="75"/>
      <c r="AJ75" s="75"/>
      <c r="AK75" s="75"/>
    </row>
    <row r="76" spans="1:38" ht="18" customHeight="1" x14ac:dyDescent="0.3"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6"/>
      <c r="AD76" s="75"/>
      <c r="AE76" s="75"/>
      <c r="AF76" s="75"/>
      <c r="AG76" s="75"/>
      <c r="AH76" s="75"/>
      <c r="AI76" s="75"/>
      <c r="AJ76" s="75"/>
      <c r="AK76" s="75"/>
    </row>
    <row r="77" spans="1:38" ht="18" customHeight="1" x14ac:dyDescent="0.3"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6"/>
      <c r="AD77" s="75"/>
      <c r="AE77" s="75"/>
      <c r="AF77" s="75"/>
      <c r="AG77" s="75"/>
      <c r="AH77" s="75"/>
      <c r="AI77" s="75"/>
      <c r="AJ77" s="75"/>
      <c r="AK77" s="75"/>
    </row>
    <row r="78" spans="1:38" ht="18" customHeight="1" x14ac:dyDescent="0.3"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6"/>
      <c r="AD78" s="75"/>
      <c r="AE78" s="75"/>
      <c r="AF78" s="75"/>
      <c r="AG78" s="75"/>
      <c r="AH78" s="75"/>
      <c r="AI78" s="75"/>
      <c r="AJ78" s="75"/>
      <c r="AK78" s="75"/>
    </row>
    <row r="79" spans="1:38" ht="18" customHeight="1" x14ac:dyDescent="0.3"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6"/>
      <c r="AD79" s="75"/>
      <c r="AE79" s="75"/>
      <c r="AF79" s="75"/>
      <c r="AG79" s="75"/>
      <c r="AH79" s="75"/>
      <c r="AI79" s="75"/>
      <c r="AJ79" s="75"/>
      <c r="AK79" s="75"/>
    </row>
    <row r="80" spans="1:38" ht="18" customHeight="1" x14ac:dyDescent="0.3"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6"/>
      <c r="AD80" s="75"/>
      <c r="AE80" s="75"/>
      <c r="AF80" s="75"/>
      <c r="AG80" s="75"/>
      <c r="AH80" s="75"/>
      <c r="AI80" s="75"/>
      <c r="AJ80" s="75"/>
      <c r="AK80" s="75"/>
    </row>
    <row r="81" spans="6:37" ht="18" customHeight="1" x14ac:dyDescent="0.3"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6"/>
      <c r="AD81" s="75"/>
      <c r="AE81" s="75"/>
      <c r="AF81" s="75"/>
      <c r="AG81" s="75"/>
      <c r="AH81" s="75"/>
      <c r="AI81" s="75"/>
      <c r="AJ81" s="75"/>
      <c r="AK81" s="75"/>
    </row>
    <row r="82" spans="6:37" ht="18" customHeight="1" x14ac:dyDescent="0.3"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6"/>
      <c r="AD82" s="75"/>
      <c r="AE82" s="75"/>
      <c r="AF82" s="75"/>
      <c r="AG82" s="75"/>
      <c r="AH82" s="75"/>
      <c r="AI82" s="75"/>
      <c r="AJ82" s="75"/>
      <c r="AK82" s="75"/>
    </row>
    <row r="83" spans="6:37" ht="18" customHeight="1" x14ac:dyDescent="0.3">
      <c r="Z83" s="75"/>
      <c r="AA83" s="75"/>
      <c r="AB83" s="75"/>
      <c r="AC83" s="76"/>
      <c r="AD83" s="75"/>
      <c r="AE83" s="75"/>
      <c r="AF83" s="75"/>
      <c r="AG83" s="75"/>
      <c r="AH83" s="75"/>
      <c r="AI83" s="75"/>
      <c r="AJ83" s="75"/>
      <c r="AK83" s="75"/>
    </row>
    <row r="84" spans="6:37" ht="18" customHeight="1" x14ac:dyDescent="0.3">
      <c r="Z84" s="75"/>
      <c r="AA84" s="75"/>
      <c r="AB84" s="75"/>
      <c r="AC84" s="76"/>
      <c r="AD84" s="75"/>
      <c r="AE84" s="75"/>
      <c r="AF84" s="75"/>
      <c r="AG84" s="75"/>
      <c r="AH84" s="75"/>
      <c r="AI84" s="75"/>
      <c r="AJ84" s="75"/>
      <c r="AK84" s="75"/>
    </row>
    <row r="85" spans="6:37" ht="18" customHeight="1" x14ac:dyDescent="0.3">
      <c r="Z85" s="75"/>
      <c r="AA85" s="75"/>
      <c r="AB85" s="75"/>
      <c r="AC85" s="76"/>
      <c r="AD85" s="75"/>
      <c r="AE85" s="75"/>
      <c r="AF85" s="75"/>
      <c r="AG85" s="75"/>
      <c r="AH85" s="75"/>
      <c r="AI85" s="75"/>
      <c r="AJ85" s="75"/>
      <c r="AK85" s="75"/>
    </row>
    <row r="86" spans="6:37" ht="18" customHeight="1" x14ac:dyDescent="0.3">
      <c r="Z86" s="75"/>
      <c r="AA86" s="75"/>
      <c r="AB86" s="75"/>
      <c r="AC86" s="76"/>
      <c r="AD86" s="75"/>
      <c r="AE86" s="75"/>
      <c r="AF86" s="75"/>
      <c r="AG86" s="75"/>
      <c r="AH86" s="75"/>
      <c r="AI86" s="75"/>
      <c r="AJ86" s="75"/>
      <c r="AK86" s="75"/>
    </row>
    <row r="87" spans="6:37" ht="18" customHeight="1" x14ac:dyDescent="0.3">
      <c r="Z87" s="75"/>
      <c r="AA87" s="75"/>
      <c r="AB87" s="75"/>
      <c r="AC87" s="76"/>
      <c r="AD87" s="75"/>
      <c r="AE87" s="75"/>
      <c r="AF87" s="75"/>
      <c r="AG87" s="75"/>
      <c r="AH87" s="75"/>
      <c r="AI87" s="75"/>
      <c r="AJ87" s="75"/>
      <c r="AK87" s="75"/>
    </row>
    <row r="88" spans="6:37" ht="18" customHeight="1" x14ac:dyDescent="0.3">
      <c r="Z88" s="75"/>
      <c r="AA88" s="75"/>
      <c r="AB88" s="75"/>
      <c r="AC88" s="76"/>
      <c r="AD88" s="75"/>
      <c r="AE88" s="75"/>
      <c r="AF88" s="75"/>
      <c r="AG88" s="75"/>
      <c r="AH88" s="75"/>
      <c r="AI88" s="75"/>
      <c r="AJ88" s="75"/>
      <c r="AK88" s="75"/>
    </row>
    <row r="89" spans="6:37" ht="18" customHeight="1" x14ac:dyDescent="0.3">
      <c r="Z89" s="75"/>
      <c r="AA89" s="75"/>
      <c r="AB89" s="75"/>
      <c r="AC89" s="76"/>
      <c r="AD89" s="75"/>
      <c r="AE89" s="75"/>
      <c r="AF89" s="75"/>
      <c r="AG89" s="75"/>
      <c r="AH89" s="75"/>
      <c r="AI89" s="75"/>
      <c r="AJ89" s="75"/>
      <c r="AK89" s="75"/>
    </row>
    <row r="90" spans="6:37" ht="18" customHeight="1" x14ac:dyDescent="0.3">
      <c r="Z90" s="75"/>
      <c r="AA90" s="75"/>
      <c r="AB90" s="75"/>
      <c r="AC90" s="76"/>
      <c r="AD90" s="75"/>
      <c r="AE90" s="75"/>
      <c r="AF90" s="75"/>
      <c r="AG90" s="75"/>
      <c r="AH90" s="75"/>
      <c r="AI90" s="75"/>
      <c r="AJ90" s="75"/>
      <c r="AK90" s="75"/>
    </row>
    <row r="91" spans="6:37" ht="18" customHeight="1" x14ac:dyDescent="0.3">
      <c r="Z91" s="75"/>
      <c r="AA91" s="75"/>
      <c r="AB91" s="75"/>
      <c r="AC91" s="76"/>
      <c r="AD91" s="75"/>
      <c r="AE91" s="75"/>
      <c r="AF91" s="75"/>
      <c r="AG91" s="75"/>
      <c r="AH91" s="75"/>
      <c r="AI91" s="75"/>
      <c r="AJ91" s="75"/>
      <c r="AK91" s="75"/>
    </row>
    <row r="92" spans="6:37" ht="18" customHeight="1" x14ac:dyDescent="0.3">
      <c r="Z92" s="75"/>
      <c r="AA92" s="75"/>
      <c r="AB92" s="75"/>
      <c r="AC92" s="76"/>
      <c r="AD92" s="75"/>
      <c r="AE92" s="75"/>
      <c r="AF92" s="75"/>
      <c r="AG92" s="75"/>
      <c r="AH92" s="75"/>
      <c r="AI92" s="75"/>
      <c r="AJ92" s="75"/>
      <c r="AK92" s="75"/>
    </row>
    <row r="93" spans="6:37" ht="18" customHeight="1" x14ac:dyDescent="0.3">
      <c r="Z93" s="75"/>
      <c r="AA93" s="75"/>
      <c r="AB93" s="75"/>
      <c r="AC93" s="76"/>
      <c r="AD93" s="75"/>
      <c r="AE93" s="75"/>
      <c r="AF93" s="75"/>
      <c r="AG93" s="75"/>
      <c r="AH93" s="75"/>
      <c r="AI93" s="75"/>
      <c r="AJ93" s="75"/>
      <c r="AK93" s="75"/>
    </row>
    <row r="94" spans="6:37" ht="18" customHeight="1" x14ac:dyDescent="0.3">
      <c r="Z94" s="75"/>
      <c r="AA94" s="75"/>
      <c r="AB94" s="75"/>
      <c r="AC94" s="76"/>
      <c r="AD94" s="75"/>
      <c r="AE94" s="75"/>
      <c r="AF94" s="75"/>
      <c r="AG94" s="75"/>
      <c r="AH94" s="75"/>
      <c r="AI94" s="75"/>
      <c r="AJ94" s="75"/>
      <c r="AK94" s="75"/>
    </row>
    <row r="95" spans="6:37" ht="18" customHeight="1" x14ac:dyDescent="0.3">
      <c r="Z95" s="75"/>
      <c r="AA95" s="75"/>
      <c r="AB95" s="75"/>
      <c r="AC95" s="76"/>
      <c r="AD95" s="75"/>
      <c r="AE95" s="75"/>
      <c r="AF95" s="75"/>
      <c r="AG95" s="75"/>
      <c r="AH95" s="75"/>
      <c r="AI95" s="75"/>
      <c r="AJ95" s="75"/>
      <c r="AK95" s="75"/>
    </row>
    <row r="96" spans="6:37" ht="18" customHeight="1" x14ac:dyDescent="0.3">
      <c r="Z96" s="75"/>
      <c r="AA96" s="75"/>
      <c r="AB96" s="75"/>
      <c r="AC96" s="76"/>
      <c r="AD96" s="75"/>
      <c r="AE96" s="75"/>
      <c r="AF96" s="75"/>
      <c r="AG96" s="75"/>
      <c r="AH96" s="75"/>
      <c r="AI96" s="75"/>
      <c r="AJ96" s="75"/>
      <c r="AK96" s="75"/>
    </row>
    <row r="97" spans="26:37" ht="18" customHeight="1" x14ac:dyDescent="0.3">
      <c r="Z97" s="75"/>
      <c r="AA97" s="75"/>
      <c r="AB97" s="75"/>
      <c r="AC97" s="76"/>
      <c r="AD97" s="75"/>
      <c r="AE97" s="75"/>
      <c r="AF97" s="75"/>
      <c r="AG97" s="75"/>
      <c r="AH97" s="75"/>
      <c r="AI97" s="75"/>
      <c r="AJ97" s="75"/>
      <c r="AK97" s="75"/>
    </row>
    <row r="98" spans="26:37" ht="18" customHeight="1" x14ac:dyDescent="0.3">
      <c r="Z98" s="75"/>
      <c r="AA98" s="75"/>
      <c r="AB98" s="75"/>
      <c r="AC98" s="76"/>
      <c r="AD98" s="75"/>
      <c r="AE98" s="75"/>
      <c r="AF98" s="75"/>
      <c r="AG98" s="75"/>
      <c r="AH98" s="75"/>
      <c r="AI98" s="75"/>
      <c r="AJ98" s="75"/>
      <c r="AK98" s="75"/>
    </row>
    <row r="99" spans="26:37" ht="18" customHeight="1" x14ac:dyDescent="0.3">
      <c r="Z99" s="75"/>
      <c r="AA99" s="75"/>
      <c r="AB99" s="75"/>
      <c r="AC99" s="76"/>
      <c r="AD99" s="75"/>
      <c r="AE99" s="75"/>
      <c r="AF99" s="75"/>
      <c r="AG99" s="75"/>
      <c r="AH99" s="75"/>
      <c r="AI99" s="75"/>
      <c r="AJ99" s="75"/>
      <c r="AK99" s="75"/>
    </row>
    <row r="100" spans="26:37" ht="18" customHeight="1" x14ac:dyDescent="0.3">
      <c r="Z100" s="75"/>
      <c r="AA100" s="75"/>
      <c r="AB100" s="75"/>
      <c r="AC100" s="76"/>
      <c r="AD100" s="75"/>
      <c r="AE100" s="75"/>
      <c r="AF100" s="75"/>
      <c r="AG100" s="75"/>
      <c r="AH100" s="75"/>
      <c r="AI100" s="75"/>
      <c r="AJ100" s="75"/>
      <c r="AK100" s="75"/>
    </row>
    <row r="101" spans="26:37" ht="18" customHeight="1" x14ac:dyDescent="0.3">
      <c r="Z101" s="75"/>
      <c r="AA101" s="75"/>
      <c r="AB101" s="75"/>
      <c r="AC101" s="76"/>
      <c r="AD101" s="75"/>
      <c r="AE101" s="75"/>
      <c r="AF101" s="75"/>
      <c r="AG101" s="75"/>
      <c r="AH101" s="75"/>
      <c r="AI101" s="75"/>
      <c r="AJ101" s="75"/>
      <c r="AK101" s="75"/>
    </row>
    <row r="102" spans="26:37" ht="18" customHeight="1" x14ac:dyDescent="0.3">
      <c r="Z102" s="75"/>
      <c r="AA102" s="75"/>
      <c r="AB102" s="75"/>
      <c r="AC102" s="76"/>
      <c r="AD102" s="75"/>
      <c r="AE102" s="75"/>
      <c r="AF102" s="75"/>
      <c r="AG102" s="75"/>
      <c r="AH102" s="75"/>
      <c r="AI102" s="75"/>
      <c r="AJ102" s="75"/>
      <c r="AK102" s="75"/>
    </row>
    <row r="103" spans="26:37" ht="18" customHeight="1" x14ac:dyDescent="0.3">
      <c r="Z103" s="75"/>
      <c r="AA103" s="75"/>
      <c r="AB103" s="75"/>
      <c r="AC103" s="76"/>
      <c r="AD103" s="75"/>
      <c r="AE103" s="75"/>
      <c r="AF103" s="75"/>
      <c r="AG103" s="75"/>
      <c r="AH103" s="75"/>
      <c r="AI103" s="75"/>
      <c r="AJ103" s="75"/>
      <c r="AK103" s="75"/>
    </row>
    <row r="104" spans="26:37" ht="18" customHeight="1" x14ac:dyDescent="0.3">
      <c r="Z104" s="75"/>
      <c r="AA104" s="75"/>
      <c r="AB104" s="75"/>
      <c r="AC104" s="76"/>
      <c r="AD104" s="75"/>
      <c r="AE104" s="75"/>
      <c r="AF104" s="75"/>
      <c r="AG104" s="75"/>
      <c r="AH104" s="75"/>
      <c r="AI104" s="75"/>
      <c r="AJ104" s="75"/>
      <c r="AK104" s="75"/>
    </row>
    <row r="105" spans="26:37" ht="18" customHeight="1" x14ac:dyDescent="0.3">
      <c r="Z105" s="75"/>
      <c r="AA105" s="75"/>
      <c r="AB105" s="75"/>
      <c r="AC105" s="76"/>
      <c r="AD105" s="75"/>
      <c r="AE105" s="75"/>
      <c r="AF105" s="75"/>
      <c r="AG105" s="75"/>
      <c r="AH105" s="75"/>
      <c r="AI105" s="75"/>
      <c r="AJ105" s="75"/>
      <c r="AK105" s="75"/>
    </row>
    <row r="106" spans="26:37" ht="18" customHeight="1" x14ac:dyDescent="0.3">
      <c r="Z106" s="75"/>
      <c r="AA106" s="75"/>
      <c r="AB106" s="75"/>
      <c r="AC106" s="76"/>
      <c r="AD106" s="75"/>
      <c r="AE106" s="75"/>
      <c r="AF106" s="75"/>
      <c r="AG106" s="75"/>
      <c r="AH106" s="75"/>
      <c r="AI106" s="75"/>
      <c r="AJ106" s="75"/>
      <c r="AK106" s="75"/>
    </row>
    <row r="107" spans="26:37" ht="18" customHeight="1" x14ac:dyDescent="0.3">
      <c r="Z107" s="75"/>
      <c r="AA107" s="75"/>
      <c r="AB107" s="75"/>
      <c r="AC107" s="76"/>
      <c r="AD107" s="75"/>
      <c r="AE107" s="75"/>
      <c r="AF107" s="75"/>
      <c r="AG107" s="75"/>
      <c r="AH107" s="75"/>
      <c r="AI107" s="75"/>
      <c r="AJ107" s="75"/>
      <c r="AK107" s="75"/>
    </row>
    <row r="108" spans="26:37" ht="18" customHeight="1" x14ac:dyDescent="0.3">
      <c r="Z108" s="75"/>
      <c r="AA108" s="75"/>
      <c r="AB108" s="75"/>
      <c r="AC108" s="76"/>
      <c r="AD108" s="75"/>
      <c r="AE108" s="75"/>
      <c r="AF108" s="75"/>
      <c r="AG108" s="75"/>
      <c r="AH108" s="75"/>
      <c r="AI108" s="75"/>
      <c r="AJ108" s="75"/>
      <c r="AK108" s="75"/>
    </row>
    <row r="109" spans="26:37" ht="18" customHeight="1" x14ac:dyDescent="0.3">
      <c r="Z109" s="75"/>
      <c r="AA109" s="75"/>
      <c r="AB109" s="75"/>
      <c r="AC109" s="76"/>
      <c r="AD109" s="75"/>
      <c r="AE109" s="75"/>
      <c r="AF109" s="75"/>
      <c r="AG109" s="75"/>
      <c r="AH109" s="75"/>
      <c r="AI109" s="75"/>
      <c r="AJ109" s="75"/>
      <c r="AK109" s="75"/>
    </row>
    <row r="110" spans="26:37" ht="18" customHeight="1" x14ac:dyDescent="0.3">
      <c r="Z110" s="75"/>
      <c r="AA110" s="75"/>
      <c r="AB110" s="75"/>
      <c r="AC110" s="76"/>
      <c r="AD110" s="75"/>
      <c r="AE110" s="75"/>
      <c r="AF110" s="75"/>
      <c r="AG110" s="75"/>
      <c r="AH110" s="75"/>
      <c r="AI110" s="75"/>
      <c r="AJ110" s="75"/>
      <c r="AK110" s="75"/>
    </row>
    <row r="111" spans="26:37" ht="18" customHeight="1" x14ac:dyDescent="0.3">
      <c r="Z111" s="75"/>
      <c r="AA111" s="75"/>
      <c r="AB111" s="75"/>
      <c r="AC111" s="76"/>
      <c r="AD111" s="75"/>
      <c r="AE111" s="75"/>
      <c r="AF111" s="75"/>
      <c r="AG111" s="75"/>
      <c r="AH111" s="75"/>
      <c r="AI111" s="75"/>
      <c r="AJ111" s="75"/>
      <c r="AK111" s="75"/>
    </row>
    <row r="112" spans="26:37" ht="18" customHeight="1" x14ac:dyDescent="0.3">
      <c r="Z112" s="75"/>
      <c r="AA112" s="75"/>
      <c r="AB112" s="75"/>
      <c r="AC112" s="76"/>
      <c r="AD112" s="75"/>
      <c r="AE112" s="75"/>
      <c r="AF112" s="75"/>
      <c r="AG112" s="75"/>
      <c r="AH112" s="75"/>
      <c r="AI112" s="75"/>
      <c r="AJ112" s="75"/>
      <c r="AK112" s="75"/>
    </row>
    <row r="113" spans="26:37" ht="18" customHeight="1" x14ac:dyDescent="0.3">
      <c r="Z113" s="75"/>
      <c r="AA113" s="75"/>
      <c r="AB113" s="75"/>
      <c r="AC113" s="76"/>
      <c r="AD113" s="75"/>
      <c r="AE113" s="75"/>
      <c r="AF113" s="75"/>
      <c r="AG113" s="75"/>
      <c r="AH113" s="75"/>
      <c r="AI113" s="75"/>
      <c r="AJ113" s="75"/>
      <c r="AK113" s="75"/>
    </row>
    <row r="114" spans="26:37" ht="18" customHeight="1" x14ac:dyDescent="0.3">
      <c r="Z114" s="75"/>
      <c r="AA114" s="75"/>
      <c r="AB114" s="75"/>
      <c r="AC114" s="76"/>
      <c r="AD114" s="75"/>
      <c r="AE114" s="75"/>
      <c r="AF114" s="75"/>
      <c r="AG114" s="75"/>
      <c r="AH114" s="75"/>
      <c r="AI114" s="75"/>
      <c r="AJ114" s="75"/>
      <c r="AK114" s="75"/>
    </row>
  </sheetData>
  <mergeCells count="2">
    <mergeCell ref="L3:P3"/>
    <mergeCell ref="L2:P2"/>
  </mergeCells>
  <pageMargins left="0.43307086614173229" right="0.23622047244094491" top="0.74803149606299213" bottom="0.74803149606299213" header="0.31496062992125984" footer="0.31496062992125984"/>
  <pageSetup paperSize="119" scale="29" fitToHeight="0" orientation="landscape" r:id="rId1"/>
  <colBreaks count="1" manualBreakCount="1">
    <brk id="2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122"/>
  <sheetViews>
    <sheetView zoomScale="50" zoomScaleNormal="5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AV19" sqref="AV19"/>
    </sheetView>
  </sheetViews>
  <sheetFormatPr baseColWidth="10" defaultColWidth="9.625" defaultRowHeight="18" customHeight="1" x14ac:dyDescent="0.25"/>
  <cols>
    <col min="1" max="1" width="2.25" style="53" customWidth="1"/>
    <col min="2" max="2" width="7.25" style="53" customWidth="1"/>
    <col min="3" max="3" width="0.875" style="53" customWidth="1"/>
    <col min="4" max="4" width="70.5" style="53" customWidth="1"/>
    <col min="5" max="5" width="0.875" style="53" customWidth="1"/>
    <col min="6" max="22" width="19.625" style="53" customWidth="1"/>
    <col min="23" max="23" width="19.625" style="53" hidden="1" customWidth="1"/>
    <col min="24" max="24" width="19.625" style="53" customWidth="1"/>
    <col min="25" max="25" width="19.125" style="53" hidden="1" customWidth="1"/>
    <col min="26" max="26" width="2.5" style="53" hidden="1" customWidth="1"/>
    <col min="27" max="27" width="20.75" style="53" hidden="1" customWidth="1"/>
    <col min="28" max="28" width="9.625" style="53" hidden="1" customWidth="1"/>
    <col min="29" max="29" width="16.75" style="53" hidden="1" customWidth="1"/>
    <col min="30" max="30" width="17.625" style="53" hidden="1" customWidth="1"/>
    <col min="31" max="32" width="9.625" style="53" hidden="1" customWidth="1"/>
    <col min="33" max="33" width="17.75" style="53" hidden="1" customWidth="1"/>
    <col min="34" max="34" width="14.625" style="53" hidden="1" customWidth="1"/>
    <col min="35" max="38" width="9.625" style="53" hidden="1" customWidth="1"/>
    <col min="39" max="39" width="13.125" style="53" hidden="1" customWidth="1"/>
    <col min="40" max="40" width="9.625" style="53" hidden="1" customWidth="1"/>
    <col min="41" max="41" width="15.125" style="53" hidden="1" customWidth="1"/>
    <col min="42" max="42" width="13.125" style="112" hidden="1" customWidth="1"/>
    <col min="43" max="43" width="0" style="53" hidden="1" customWidth="1"/>
    <col min="44" max="16384" width="9.625" style="53"/>
  </cols>
  <sheetData>
    <row r="1" spans="1:42" ht="18" customHeight="1" x14ac:dyDescent="0.25">
      <c r="D1" s="104">
        <v>1000</v>
      </c>
      <c r="F1" s="54"/>
      <c r="Q1" s="54"/>
      <c r="R1" s="54"/>
      <c r="S1" s="54"/>
      <c r="T1" s="54"/>
    </row>
    <row r="2" spans="1:42" ht="18" customHeight="1" x14ac:dyDescent="0.35">
      <c r="B2" s="57"/>
      <c r="L2" s="115" t="s">
        <v>143</v>
      </c>
      <c r="M2" s="115"/>
      <c r="N2" s="115"/>
      <c r="O2" s="115"/>
      <c r="P2" s="115"/>
    </row>
    <row r="3" spans="1:42" ht="18" customHeight="1" x14ac:dyDescent="0.35">
      <c r="B3" s="57"/>
      <c r="F3" s="58"/>
      <c r="G3" s="58"/>
      <c r="H3" s="58"/>
      <c r="I3" s="58"/>
      <c r="J3" s="58"/>
      <c r="K3" s="58"/>
      <c r="L3" s="114" t="s">
        <v>105</v>
      </c>
      <c r="M3" s="114"/>
      <c r="N3" s="114"/>
      <c r="O3" s="114"/>
      <c r="P3" s="114"/>
      <c r="Q3" s="58"/>
      <c r="R3" s="58"/>
      <c r="S3" s="58"/>
      <c r="T3" s="58"/>
      <c r="U3" s="58"/>
      <c r="V3" s="58"/>
      <c r="W3" s="58"/>
      <c r="X3" s="58"/>
      <c r="Y3" s="58"/>
    </row>
    <row r="4" spans="1:42" ht="18" customHeight="1" x14ac:dyDescent="0.25">
      <c r="B4" s="59"/>
      <c r="U4" s="54"/>
      <c r="V4" s="54"/>
      <c r="W4" s="54"/>
      <c r="X4" s="54"/>
      <c r="Y4" s="54"/>
    </row>
    <row r="5" spans="1:42" ht="18" customHeight="1" x14ac:dyDescent="0.25">
      <c r="B5" s="59"/>
      <c r="U5" s="54"/>
      <c r="V5" s="54"/>
      <c r="W5" s="54"/>
      <c r="X5" s="54"/>
      <c r="Y5" s="54"/>
    </row>
    <row r="6" spans="1:42" ht="18" customHeight="1" x14ac:dyDescent="0.25">
      <c r="B6" s="60"/>
    </row>
    <row r="7" spans="1:42" ht="101.25" customHeight="1" x14ac:dyDescent="0.35">
      <c r="B7" s="82"/>
      <c r="C7" s="83"/>
      <c r="D7" s="83"/>
      <c r="E7" s="83"/>
      <c r="F7" s="102" t="s">
        <v>123</v>
      </c>
      <c r="G7" s="102" t="s">
        <v>124</v>
      </c>
      <c r="H7" s="102" t="s">
        <v>125</v>
      </c>
      <c r="I7" s="102" t="s">
        <v>126</v>
      </c>
      <c r="J7" s="102" t="s">
        <v>127</v>
      </c>
      <c r="K7" s="102" t="s">
        <v>128</v>
      </c>
      <c r="L7" s="102" t="s">
        <v>129</v>
      </c>
      <c r="M7" s="102" t="s">
        <v>130</v>
      </c>
      <c r="N7" s="102" t="s">
        <v>131</v>
      </c>
      <c r="O7" s="102" t="s">
        <v>132</v>
      </c>
      <c r="P7" s="102" t="s">
        <v>133</v>
      </c>
      <c r="Q7" s="102" t="s">
        <v>134</v>
      </c>
      <c r="R7" s="102" t="s">
        <v>135</v>
      </c>
      <c r="S7" s="102" t="s">
        <v>136</v>
      </c>
      <c r="T7" s="102" t="s">
        <v>137</v>
      </c>
      <c r="U7" s="102" t="s">
        <v>138</v>
      </c>
      <c r="V7" s="102" t="s">
        <v>139</v>
      </c>
      <c r="W7" s="103" t="s">
        <v>122</v>
      </c>
      <c r="X7" s="103" t="s">
        <v>50</v>
      </c>
      <c r="Y7" s="103" t="s">
        <v>121</v>
      </c>
      <c r="AA7" s="53" t="s">
        <v>69</v>
      </c>
    </row>
    <row r="8" spans="1:42" ht="18" customHeight="1" x14ac:dyDescent="0.35">
      <c r="B8" s="84"/>
      <c r="C8" s="83"/>
      <c r="D8" s="83"/>
      <c r="E8" s="83"/>
      <c r="F8" s="85" t="s">
        <v>91</v>
      </c>
      <c r="G8" s="85" t="s">
        <v>81</v>
      </c>
      <c r="H8" s="85" t="s">
        <v>82</v>
      </c>
      <c r="I8" s="85" t="s">
        <v>83</v>
      </c>
      <c r="J8" s="85" t="s">
        <v>84</v>
      </c>
      <c r="K8" s="85" t="s">
        <v>85</v>
      </c>
      <c r="L8" s="85" t="s">
        <v>86</v>
      </c>
      <c r="M8" s="85" t="s">
        <v>87</v>
      </c>
      <c r="N8" s="85" t="s">
        <v>88</v>
      </c>
      <c r="O8" s="85" t="s">
        <v>89</v>
      </c>
      <c r="P8" s="85" t="s">
        <v>90</v>
      </c>
      <c r="Q8" s="85" t="s">
        <v>106</v>
      </c>
      <c r="R8" s="85" t="s">
        <v>108</v>
      </c>
      <c r="S8" s="85" t="s">
        <v>99</v>
      </c>
      <c r="T8" s="85" t="s">
        <v>92</v>
      </c>
      <c r="U8" s="85" t="s">
        <v>93</v>
      </c>
      <c r="V8" s="85" t="s">
        <v>94</v>
      </c>
      <c r="W8" s="86" t="s">
        <v>64</v>
      </c>
      <c r="X8" s="86" t="s">
        <v>64</v>
      </c>
      <c r="Y8" s="86" t="s">
        <v>64</v>
      </c>
      <c r="AA8" s="53" t="s">
        <v>70</v>
      </c>
      <c r="AD8" s="105" t="s">
        <v>104</v>
      </c>
      <c r="AH8" s="53">
        <v>1000</v>
      </c>
    </row>
    <row r="9" spans="1:42" s="109" customFormat="1" ht="24.95" customHeight="1" x14ac:dyDescent="0.25">
      <c r="A9" s="106"/>
      <c r="B9" s="62" t="s">
        <v>0</v>
      </c>
      <c r="C9" s="63"/>
      <c r="D9" s="64" t="s">
        <v>1</v>
      </c>
      <c r="E9" s="65"/>
      <c r="F9" s="66">
        <f>SUM(F11,F12,F13,F14,F19,F20,F21,F22,F32,F33,F10)</f>
        <v>18584215.051000003</v>
      </c>
      <c r="G9" s="66">
        <f t="shared" ref="G9:V9" si="0">SUM(G11,G12,G13,G14,G19,G20,G21,G22,G32,G33,G10)</f>
        <v>6198705.3909999998</v>
      </c>
      <c r="H9" s="66">
        <f t="shared" si="0"/>
        <v>2857363.7390000001</v>
      </c>
      <c r="I9" s="66">
        <f t="shared" si="0"/>
        <v>7940025.3209999995</v>
      </c>
      <c r="J9" s="66">
        <f t="shared" si="0"/>
        <v>19176221.074000001</v>
      </c>
      <c r="K9" s="66">
        <f t="shared" si="0"/>
        <v>162108172.21200001</v>
      </c>
      <c r="L9" s="66">
        <f t="shared" si="0"/>
        <v>1213856193.6570001</v>
      </c>
      <c r="M9" s="66">
        <f t="shared" si="0"/>
        <v>83015184.643999994</v>
      </c>
      <c r="N9" s="66">
        <f t="shared" si="0"/>
        <v>97293378.158000007</v>
      </c>
      <c r="O9" s="66">
        <f t="shared" si="0"/>
        <v>5570544.6689999988</v>
      </c>
      <c r="P9" s="66">
        <f t="shared" si="0"/>
        <v>186489901.05199999</v>
      </c>
      <c r="Q9" s="66">
        <f t="shared" ref="Q9" si="1">SUM(Q11,Q12,Q13,Q14,Q19,Q20,Q21,Q22,Q32,Q33,Q10)</f>
        <v>94522636</v>
      </c>
      <c r="R9" s="66">
        <f>SUM(R11,R12,R13,R14,R19,R20,R21,R22,R32,R33,R10)</f>
        <v>370607212</v>
      </c>
      <c r="S9" s="66">
        <f>SUM(S11,S12,S13,S14,S19,S20,S21,S22,S32,S33,S10)</f>
        <v>626913188.70099998</v>
      </c>
      <c r="T9" s="66">
        <f t="shared" si="0"/>
        <v>19258554.182999998</v>
      </c>
      <c r="U9" s="66">
        <f t="shared" si="0"/>
        <v>1821045</v>
      </c>
      <c r="V9" s="66">
        <f t="shared" si="0"/>
        <v>10586607</v>
      </c>
      <c r="W9" s="66">
        <f t="shared" ref="W9:X9" si="2">SUM(W11,W12,W13,W14,W19,W20,W21,W22,W32,W33,W10)</f>
        <v>504069079</v>
      </c>
      <c r="X9" s="66">
        <f t="shared" si="2"/>
        <v>2422730068.8519998</v>
      </c>
      <c r="Y9" s="66">
        <f>SUM(Y11,Y12,Y13,Y14,Y19,Y20,Y21,Y22,Y33,Y10,Y32)</f>
        <v>2908214932.8010001</v>
      </c>
      <c r="Z9" s="108"/>
      <c r="AA9" s="108">
        <f>SUM(AA11,AA10,AA12,AA13,AA14,AA19,AA20,AA21,AA22,AA33,AA32)</f>
        <v>2895807280.8009996</v>
      </c>
      <c r="AB9" s="105"/>
      <c r="AC9" s="108" t="e">
        <f>SUM(AC11,AC10,AC12,AC13,AC14,AC19,AC20,AC21,AC22,AC33,AC32)</f>
        <v>#REF!</v>
      </c>
      <c r="AD9" s="75" t="e">
        <f t="shared" ref="AD9:AD65" si="3">+AA9+AC9</f>
        <v>#REF!</v>
      </c>
      <c r="AE9" s="105"/>
      <c r="AF9" s="105"/>
      <c r="AG9" s="105" t="e">
        <f>+(Y9-U9-V9)+#REF!</f>
        <v>#REF!</v>
      </c>
      <c r="AH9" s="105"/>
      <c r="AI9" s="105"/>
      <c r="AJ9" s="105"/>
      <c r="AM9" s="107" t="e">
        <f>+Y9+#REF!</f>
        <v>#REF!</v>
      </c>
      <c r="AP9" s="111"/>
    </row>
    <row r="10" spans="1:42" ht="22.5" customHeight="1" x14ac:dyDescent="0.35">
      <c r="A10" s="72"/>
      <c r="B10" s="87" t="s">
        <v>37</v>
      </c>
      <c r="C10" s="83"/>
      <c r="D10" s="88" t="s">
        <v>14</v>
      </c>
      <c r="E10" s="83"/>
      <c r="F10" s="89">
        <f>'EJEC NO IMPRIMIR'!F10/'EJEC REGULAR'!$D$1</f>
        <v>178670.05600000001</v>
      </c>
      <c r="G10" s="89">
        <f>'EJEC NO IMPRIMIR'!G10/'EJEC REGULAR'!$D$1</f>
        <v>20581.623</v>
      </c>
      <c r="H10" s="89">
        <f>'EJEC NO IMPRIMIR'!H10/'EJEC REGULAR'!$D$1</f>
        <v>8133.3230000000003</v>
      </c>
      <c r="I10" s="89">
        <f>'EJEC NO IMPRIMIR'!I10/'EJEC REGULAR'!$D$1</f>
        <v>113870.3</v>
      </c>
      <c r="J10" s="89">
        <f>'EJEC NO IMPRIMIR'!J10/'EJEC REGULAR'!$D$1</f>
        <v>44525.894999999997</v>
      </c>
      <c r="K10" s="89">
        <f>'EJEC NO IMPRIMIR'!K10/'EJEC REGULAR'!$D$1</f>
        <v>92932.106</v>
      </c>
      <c r="L10" s="89">
        <f>'EJEC NO IMPRIMIR'!L10/'EJEC REGULAR'!$D$1</f>
        <v>610294.70700000005</v>
      </c>
      <c r="M10" s="89">
        <f>'EJEC NO IMPRIMIR'!M10/'EJEC REGULAR'!$D$1</f>
        <v>37718.864000000001</v>
      </c>
      <c r="N10" s="89">
        <f>'EJEC NO IMPRIMIR'!N10/'EJEC REGULAR'!$D$1</f>
        <v>16804.493999999999</v>
      </c>
      <c r="O10" s="89">
        <f>'EJEC NO IMPRIMIR'!O10/'EJEC REGULAR'!$D$1</f>
        <v>6000.9809999999998</v>
      </c>
      <c r="P10" s="89">
        <f>'EJEC NO IMPRIMIR'!P10/'EJEC REGULAR'!$D$1</f>
        <v>30434.165000000001</v>
      </c>
      <c r="Q10" s="89">
        <f>'EJEC NO IMPRIMIR'!Q10/'EJEC REGULAR'!$D$1</f>
        <v>0</v>
      </c>
      <c r="R10" s="89">
        <f>'EJEC NO IMPRIMIR'!R10/'EJEC REGULAR'!$D$1</f>
        <v>0</v>
      </c>
      <c r="S10" s="89">
        <f>'EJEC NO IMPRIMIR'!S10/'EJEC REGULAR'!$D$1</f>
        <v>14846.067999999999</v>
      </c>
      <c r="T10" s="89">
        <f>'EJEC NO IMPRIMIR'!T10/'EJEC REGULAR'!$D$1</f>
        <v>142786.37899999999</v>
      </c>
      <c r="U10" s="89">
        <f>'EJEC NO IMPRIMIR'!U10/'EJEC REGULAR'!$D$1</f>
        <v>0</v>
      </c>
      <c r="V10" s="89">
        <f>'EJEC NO IMPRIMIR'!V10/'EJEC REGULAR'!$D$1</f>
        <v>9442</v>
      </c>
      <c r="W10" s="89">
        <f>'EJEC NO IMPRIMIR'!W10/'EJEC REGULAR'!$D$1</f>
        <v>0</v>
      </c>
      <c r="X10" s="89">
        <f>'EJEC NO IMPRIMIR'!X10/'EJEC REGULAR'!$D$1</f>
        <v>1327040.9609999999</v>
      </c>
      <c r="Y10" s="89">
        <f>SUM(G10:V10)</f>
        <v>1148370.905</v>
      </c>
      <c r="Z10" s="75"/>
      <c r="AA10" s="74">
        <f>+Y10-V10-U10</f>
        <v>1138928.905</v>
      </c>
      <c r="AB10" s="75"/>
      <c r="AC10" s="75"/>
      <c r="AD10" s="75">
        <f>+AA10+AC10</f>
        <v>1138928.905</v>
      </c>
      <c r="AE10" s="75"/>
      <c r="AF10" s="75"/>
      <c r="AG10" s="75"/>
      <c r="AH10" s="75"/>
      <c r="AI10" s="75"/>
      <c r="AJ10" s="75"/>
    </row>
    <row r="11" spans="1:42" ht="22.5" customHeight="1" x14ac:dyDescent="0.35">
      <c r="A11" s="72"/>
      <c r="B11" s="87" t="s">
        <v>21</v>
      </c>
      <c r="C11" s="83"/>
      <c r="D11" s="88" t="s">
        <v>22</v>
      </c>
      <c r="E11" s="83"/>
      <c r="F11" s="89">
        <f>'EJEC NO IMPRIMIR'!F11/'EJEC REGULAR'!$D$1</f>
        <v>13410.262000000001</v>
      </c>
      <c r="G11" s="89">
        <f>'EJEC NO IMPRIMIR'!G11/'EJEC REGULAR'!$D$1</f>
        <v>1434.998</v>
      </c>
      <c r="H11" s="89">
        <f>'EJEC NO IMPRIMIR'!H11/'EJEC REGULAR'!$D$1</f>
        <v>741.76199999999994</v>
      </c>
      <c r="I11" s="89">
        <f>'EJEC NO IMPRIMIR'!I11/'EJEC REGULAR'!$D$1</f>
        <v>5604.4219999999996</v>
      </c>
      <c r="J11" s="89">
        <f>'EJEC NO IMPRIMIR'!J11/'EJEC REGULAR'!$D$1</f>
        <v>20155.242999999999</v>
      </c>
      <c r="K11" s="89">
        <f>'EJEC NO IMPRIMIR'!K11/'EJEC REGULAR'!$D$1</f>
        <v>10888.153</v>
      </c>
      <c r="L11" s="89">
        <f>'EJEC NO IMPRIMIR'!L11/'EJEC REGULAR'!$D$1</f>
        <v>108015.111</v>
      </c>
      <c r="M11" s="89">
        <f>'EJEC NO IMPRIMIR'!M11/'EJEC REGULAR'!$D$1</f>
        <v>7983.1310000000003</v>
      </c>
      <c r="N11" s="89">
        <f>'EJEC NO IMPRIMIR'!N11/'EJEC REGULAR'!$D$1</f>
        <v>5547.4549999999999</v>
      </c>
      <c r="O11" s="89">
        <f>'EJEC NO IMPRIMIR'!O11/'EJEC REGULAR'!$D$1</f>
        <v>1906.0830000000001</v>
      </c>
      <c r="P11" s="89">
        <f>'EJEC NO IMPRIMIR'!P11/'EJEC REGULAR'!$D$1</f>
        <v>2682.2220000000002</v>
      </c>
      <c r="Q11" s="89">
        <f>'EJEC NO IMPRIMIR'!Q11/'EJEC REGULAR'!$D$1</f>
        <v>0</v>
      </c>
      <c r="R11" s="89">
        <f>'EJEC NO IMPRIMIR'!R11/'EJEC REGULAR'!$D$1</f>
        <v>0</v>
      </c>
      <c r="S11" s="89">
        <f>'EJEC NO IMPRIMIR'!S11/'EJEC REGULAR'!$D$1</f>
        <v>0</v>
      </c>
      <c r="T11" s="89">
        <f>'EJEC NO IMPRIMIR'!T11/'EJEC REGULAR'!$D$1</f>
        <v>3936.9920000000002</v>
      </c>
      <c r="U11" s="89">
        <f>'EJEC NO IMPRIMIR'!U11/'EJEC REGULAR'!$D$1</f>
        <v>2317</v>
      </c>
      <c r="V11" s="89">
        <f>'EJEC NO IMPRIMIR'!V11/'EJEC REGULAR'!$D$1</f>
        <v>0</v>
      </c>
      <c r="W11" s="89">
        <f>'EJEC NO IMPRIMIR'!W11/'EJEC REGULAR'!$D$1</f>
        <v>0</v>
      </c>
      <c r="X11" s="89">
        <f>'EJEC NO IMPRIMIR'!X11/'EJEC REGULAR'!$D$1</f>
        <v>184622.834</v>
      </c>
      <c r="Y11" s="89">
        <f>SUM(G11:V11)</f>
        <v>171212.57200000001</v>
      </c>
      <c r="Z11" s="75"/>
      <c r="AA11" s="74">
        <f>+Y11-V11-U11</f>
        <v>168895.57200000001</v>
      </c>
      <c r="AB11" s="75"/>
      <c r="AC11" s="75"/>
      <c r="AD11" s="75">
        <f t="shared" si="3"/>
        <v>168895.57200000001</v>
      </c>
      <c r="AE11" s="75"/>
      <c r="AF11" s="75"/>
      <c r="AG11" s="75">
        <v>128095636</v>
      </c>
      <c r="AH11" s="75">
        <f>+AG11/$AH$8</f>
        <v>128095.636</v>
      </c>
      <c r="AI11" s="75">
        <f>+AD11-AH11</f>
        <v>40799.936000000016</v>
      </c>
      <c r="AJ11" s="75"/>
    </row>
    <row r="12" spans="1:42" ht="22.5" customHeight="1" x14ac:dyDescent="0.35">
      <c r="A12" s="72"/>
      <c r="B12" s="87" t="s">
        <v>23</v>
      </c>
      <c r="C12" s="83"/>
      <c r="D12" s="88" t="s">
        <v>24</v>
      </c>
      <c r="E12" s="83"/>
      <c r="F12" s="89">
        <f>'EJEC NO IMPRIMIR'!F12/'EJEC REGULAR'!$D$1</f>
        <v>0</v>
      </c>
      <c r="G12" s="89">
        <f>'EJEC NO IMPRIMIR'!G12/'EJEC REGULAR'!$D$1</f>
        <v>0</v>
      </c>
      <c r="H12" s="89">
        <f>'EJEC NO IMPRIMIR'!H12/'EJEC REGULAR'!$D$1</f>
        <v>0</v>
      </c>
      <c r="I12" s="89">
        <f>'EJEC NO IMPRIMIR'!I12/'EJEC REGULAR'!$D$1</f>
        <v>0</v>
      </c>
      <c r="J12" s="89">
        <f>'EJEC NO IMPRIMIR'!J12/'EJEC REGULAR'!$D$1</f>
        <v>20</v>
      </c>
      <c r="K12" s="89">
        <f>'EJEC NO IMPRIMIR'!K12/'EJEC REGULAR'!$D$1</f>
        <v>1984759.014</v>
      </c>
      <c r="L12" s="89">
        <f>'EJEC NO IMPRIMIR'!L12/'EJEC REGULAR'!$D$1</f>
        <v>6916915.7259999998</v>
      </c>
      <c r="M12" s="89">
        <f>'EJEC NO IMPRIMIR'!M12/'EJEC REGULAR'!$D$1</f>
        <v>0</v>
      </c>
      <c r="N12" s="89">
        <f>'EJEC NO IMPRIMIR'!N12/'EJEC REGULAR'!$D$1</f>
        <v>0</v>
      </c>
      <c r="O12" s="89">
        <f>'EJEC NO IMPRIMIR'!O12/'EJEC REGULAR'!$D$1</f>
        <v>0</v>
      </c>
      <c r="P12" s="89">
        <f>'EJEC NO IMPRIMIR'!P12/'EJEC REGULAR'!$D$1</f>
        <v>0</v>
      </c>
      <c r="Q12" s="89">
        <f>'EJEC NO IMPRIMIR'!Q12/'EJEC REGULAR'!$D$1</f>
        <v>0</v>
      </c>
      <c r="R12" s="89">
        <f>'EJEC NO IMPRIMIR'!R12/'EJEC REGULAR'!$D$1</f>
        <v>0</v>
      </c>
      <c r="S12" s="89">
        <f>'EJEC NO IMPRIMIR'!S12/'EJEC REGULAR'!$D$1</f>
        <v>32630185.631999999</v>
      </c>
      <c r="T12" s="89">
        <f>'EJEC NO IMPRIMIR'!T12/'EJEC REGULAR'!$D$1</f>
        <v>0</v>
      </c>
      <c r="U12" s="89">
        <f>'EJEC NO IMPRIMIR'!U12/'EJEC REGULAR'!$D$1</f>
        <v>180496</v>
      </c>
      <c r="V12" s="89">
        <f>'EJEC NO IMPRIMIR'!V12/'EJEC REGULAR'!$D$1</f>
        <v>0</v>
      </c>
      <c r="W12" s="89">
        <f>'EJEC NO IMPRIMIR'!W12/'EJEC REGULAR'!$D$1</f>
        <v>0</v>
      </c>
      <c r="X12" s="89">
        <f>'EJEC NO IMPRIMIR'!X12/'EJEC REGULAR'!$D$1</f>
        <v>41712376.372000001</v>
      </c>
      <c r="Y12" s="89">
        <f>SUM(G12:V12)</f>
        <v>41712376.372000001</v>
      </c>
      <c r="Z12" s="75"/>
      <c r="AA12" s="74">
        <f>+Y12-V12-U12</f>
        <v>41531880.372000001</v>
      </c>
      <c r="AB12" s="75"/>
      <c r="AC12" s="75"/>
      <c r="AD12" s="75">
        <f t="shared" si="3"/>
        <v>41531880.372000001</v>
      </c>
      <c r="AE12" s="75"/>
      <c r="AF12" s="75"/>
      <c r="AG12" s="75">
        <v>23144149493</v>
      </c>
      <c r="AH12" s="75">
        <f t="shared" ref="AH12:AH64" si="4">+AG12/$AH$8</f>
        <v>23144149.493000001</v>
      </c>
      <c r="AI12" s="75">
        <f t="shared" ref="AI12:AI33" si="5">+AD12-AH12</f>
        <v>18387730.879000001</v>
      </c>
      <c r="AJ12" s="75"/>
    </row>
    <row r="13" spans="1:42" ht="22.5" customHeight="1" x14ac:dyDescent="0.35">
      <c r="A13" s="72"/>
      <c r="B13" s="87" t="s">
        <v>25</v>
      </c>
      <c r="C13" s="83"/>
      <c r="D13" s="88" t="s">
        <v>26</v>
      </c>
      <c r="E13" s="83"/>
      <c r="F13" s="89">
        <f>'EJEC NO IMPRIMIR'!F13/'EJEC REGULAR'!$D$1</f>
        <v>1281046.209</v>
      </c>
      <c r="G13" s="89">
        <f>'EJEC NO IMPRIMIR'!G13/'EJEC REGULAR'!$D$1</f>
        <v>146308.367</v>
      </c>
      <c r="H13" s="89">
        <f>'EJEC NO IMPRIMIR'!H13/'EJEC REGULAR'!$D$1</f>
        <v>57437.133000000002</v>
      </c>
      <c r="I13" s="89">
        <f>'EJEC NO IMPRIMIR'!I13/'EJEC REGULAR'!$D$1</f>
        <v>152106.85</v>
      </c>
      <c r="J13" s="89">
        <f>'EJEC NO IMPRIMIR'!J13/'EJEC REGULAR'!$D$1</f>
        <v>266753.89399999997</v>
      </c>
      <c r="K13" s="89">
        <f>'EJEC NO IMPRIMIR'!K13/'EJEC REGULAR'!$D$1</f>
        <v>1060860.9280000001</v>
      </c>
      <c r="L13" s="89">
        <f>'EJEC NO IMPRIMIR'!L13/'EJEC REGULAR'!$D$1</f>
        <v>10211770.151000001</v>
      </c>
      <c r="M13" s="89">
        <f>'EJEC NO IMPRIMIR'!M13/'EJEC REGULAR'!$D$1</f>
        <v>977154.05700000003</v>
      </c>
      <c r="N13" s="89">
        <f>'EJEC NO IMPRIMIR'!N13/'EJEC REGULAR'!$D$1</f>
        <v>364787.696</v>
      </c>
      <c r="O13" s="89">
        <f>'EJEC NO IMPRIMIR'!O13/'EJEC REGULAR'!$D$1</f>
        <v>93354.909</v>
      </c>
      <c r="P13" s="89">
        <f>'EJEC NO IMPRIMIR'!P13/'EJEC REGULAR'!$D$1</f>
        <v>357636.03200000001</v>
      </c>
      <c r="Q13" s="89">
        <f>'EJEC NO IMPRIMIR'!Q13/'EJEC REGULAR'!$D$1</f>
        <v>0</v>
      </c>
      <c r="R13" s="89">
        <f>'EJEC NO IMPRIMIR'!R13/'EJEC REGULAR'!$D$1</f>
        <v>0</v>
      </c>
      <c r="S13" s="89">
        <f>'EJEC NO IMPRIMIR'!S13/'EJEC REGULAR'!$D$1</f>
        <v>16128535.858999999</v>
      </c>
      <c r="T13" s="89">
        <f>'EJEC NO IMPRIMIR'!T13/'EJEC REGULAR'!$D$1</f>
        <v>328095.83600000001</v>
      </c>
      <c r="U13" s="89">
        <f>'EJEC NO IMPRIMIR'!U13/'EJEC REGULAR'!$D$1</f>
        <v>60091</v>
      </c>
      <c r="V13" s="89">
        <f>'EJEC NO IMPRIMIR'!V13/'EJEC REGULAR'!$D$1</f>
        <v>138970</v>
      </c>
      <c r="W13" s="89">
        <f>'EJEC NO IMPRIMIR'!W13/'EJEC REGULAR'!$D$1</f>
        <v>0</v>
      </c>
      <c r="X13" s="89">
        <f>'EJEC NO IMPRIMIR'!X13/'EJEC REGULAR'!$D$1</f>
        <v>31624908.921</v>
      </c>
      <c r="Y13" s="89">
        <f>SUM(G13:V13)</f>
        <v>30343862.712000001</v>
      </c>
      <c r="Z13" s="75"/>
      <c r="AA13" s="74">
        <f t="shared" ref="AA13:AA65" si="6">+Y13-V13-U13</f>
        <v>30144801.712000001</v>
      </c>
      <c r="AB13" s="75"/>
      <c r="AC13" s="75" t="e">
        <f>+#REF!</f>
        <v>#REF!</v>
      </c>
      <c r="AD13" s="75" t="e">
        <f t="shared" si="3"/>
        <v>#REF!</v>
      </c>
      <c r="AE13" s="75"/>
      <c r="AF13" s="75"/>
      <c r="AG13" s="75">
        <v>33381115545</v>
      </c>
      <c r="AH13" s="75">
        <f t="shared" si="4"/>
        <v>33381115.545000002</v>
      </c>
      <c r="AI13" s="75" t="e">
        <f t="shared" si="5"/>
        <v>#REF!</v>
      </c>
      <c r="AJ13" s="75"/>
    </row>
    <row r="14" spans="1:42" ht="22.5" customHeight="1" x14ac:dyDescent="0.35">
      <c r="A14" s="72"/>
      <c r="B14" s="87" t="s">
        <v>44</v>
      </c>
      <c r="C14" s="83"/>
      <c r="D14" s="88" t="s">
        <v>2</v>
      </c>
      <c r="E14" s="83"/>
      <c r="F14" s="89">
        <f>'EJEC NO IMPRIMIR'!F14/'EJEC REGULAR'!$D$1</f>
        <v>15553274</v>
      </c>
      <c r="G14" s="89">
        <f>'EJEC NO IMPRIMIR'!G14/'EJEC REGULAR'!$D$1</f>
        <v>5372532</v>
      </c>
      <c r="H14" s="89">
        <f>'EJEC NO IMPRIMIR'!H14/'EJEC REGULAR'!$D$1</f>
        <v>2572633</v>
      </c>
      <c r="I14" s="89">
        <f>'EJEC NO IMPRIMIR'!I14/'EJEC REGULAR'!$D$1</f>
        <v>6789438</v>
      </c>
      <c r="J14" s="89">
        <f>'EJEC NO IMPRIMIR'!J14/'EJEC REGULAR'!$D$1</f>
        <v>15179950</v>
      </c>
      <c r="K14" s="89">
        <f>'EJEC NO IMPRIMIR'!K14/'EJEC REGULAR'!$D$1</f>
        <v>51258976</v>
      </c>
      <c r="L14" s="89">
        <f>'EJEC NO IMPRIMIR'!L14/'EJEC REGULAR'!$D$1</f>
        <v>753882303</v>
      </c>
      <c r="M14" s="89">
        <f>'EJEC NO IMPRIMIR'!M14/'EJEC REGULAR'!$D$1</f>
        <v>58272355</v>
      </c>
      <c r="N14" s="89">
        <f>'EJEC NO IMPRIMIR'!N14/'EJEC REGULAR'!$D$1</f>
        <v>15021748</v>
      </c>
      <c r="O14" s="89">
        <f>'EJEC NO IMPRIMIR'!O14/'EJEC REGULAR'!$D$1</f>
        <v>4621737</v>
      </c>
      <c r="P14" s="89">
        <f>'EJEC NO IMPRIMIR'!P14/'EJEC REGULAR'!$D$1</f>
        <v>113911988</v>
      </c>
      <c r="Q14" s="89">
        <f>'EJEC NO IMPRIMIR'!Q14/'EJEC REGULAR'!$D$1</f>
        <v>94522636</v>
      </c>
      <c r="R14" s="89">
        <f>'EJEC NO IMPRIMIR'!R14/'EJEC REGULAR'!$D$1</f>
        <v>370607212</v>
      </c>
      <c r="S14" s="89">
        <f>'EJEC NO IMPRIMIR'!S14/'EJEC REGULAR'!$D$1</f>
        <v>120079874</v>
      </c>
      <c r="T14" s="89">
        <f>'EJEC NO IMPRIMIR'!T14/'EJEC REGULAR'!$D$1</f>
        <v>15188564</v>
      </c>
      <c r="U14" s="89">
        <f>'EJEC NO IMPRIMIR'!U14/'EJEC REGULAR'!$D$1</f>
        <v>1323755</v>
      </c>
      <c r="V14" s="89">
        <f>'EJEC NO IMPRIMIR'!V14/'EJEC REGULAR'!$D$1</f>
        <v>10433044</v>
      </c>
      <c r="W14" s="89">
        <f>'EJEC NO IMPRIMIR'!W14/'EJEC REGULAR'!$D$1</f>
        <v>0</v>
      </c>
      <c r="X14" s="89">
        <f>'EJEC NO IMPRIMIR'!X14/'EJEC REGULAR'!$D$1</f>
        <v>1654592019</v>
      </c>
      <c r="Y14" s="89">
        <f>SUM(Y15,Y18)</f>
        <v>1639038745</v>
      </c>
      <c r="Z14" s="75"/>
      <c r="AA14" s="74">
        <f>+Y14-V14-U14</f>
        <v>1627281946</v>
      </c>
      <c r="AB14" s="75"/>
      <c r="AC14" s="75"/>
      <c r="AD14" s="75">
        <f t="shared" si="3"/>
        <v>1627281946</v>
      </c>
      <c r="AE14" s="75"/>
      <c r="AF14" s="75"/>
      <c r="AH14" s="75">
        <f t="shared" si="4"/>
        <v>0</v>
      </c>
      <c r="AI14" s="75">
        <f t="shared" si="5"/>
        <v>1627281946</v>
      </c>
      <c r="AJ14" s="75"/>
    </row>
    <row r="15" spans="1:42" ht="22.5" customHeight="1" x14ac:dyDescent="0.35">
      <c r="A15" s="72"/>
      <c r="B15" s="87" t="s">
        <v>20</v>
      </c>
      <c r="C15" s="83"/>
      <c r="D15" s="88" t="s">
        <v>45</v>
      </c>
      <c r="E15" s="83"/>
      <c r="F15" s="89">
        <f>'EJEC NO IMPRIMIR'!F15/'EJEC REGULAR'!$D$1</f>
        <v>15553274</v>
      </c>
      <c r="G15" s="89">
        <f>'EJEC NO IMPRIMIR'!G15/'EJEC REGULAR'!$D$1</f>
        <v>5372532</v>
      </c>
      <c r="H15" s="89">
        <f>'EJEC NO IMPRIMIR'!H15/'EJEC REGULAR'!$D$1</f>
        <v>2572633</v>
      </c>
      <c r="I15" s="89">
        <f>'EJEC NO IMPRIMIR'!I15/'EJEC REGULAR'!$D$1</f>
        <v>6789438</v>
      </c>
      <c r="J15" s="89">
        <f>'EJEC NO IMPRIMIR'!J15/'EJEC REGULAR'!$D$1</f>
        <v>15179950</v>
      </c>
      <c r="K15" s="89">
        <f>'EJEC NO IMPRIMIR'!K15/'EJEC REGULAR'!$D$1</f>
        <v>51258976</v>
      </c>
      <c r="L15" s="89">
        <f>'EJEC NO IMPRIMIR'!L15/'EJEC REGULAR'!$D$1</f>
        <v>753882303</v>
      </c>
      <c r="M15" s="89">
        <f>'EJEC NO IMPRIMIR'!M15/'EJEC REGULAR'!$D$1</f>
        <v>58272355</v>
      </c>
      <c r="N15" s="89">
        <f>'EJEC NO IMPRIMIR'!N15/'EJEC REGULAR'!$D$1</f>
        <v>15021748</v>
      </c>
      <c r="O15" s="89">
        <f>'EJEC NO IMPRIMIR'!O15/'EJEC REGULAR'!$D$1</f>
        <v>4621737</v>
      </c>
      <c r="P15" s="89">
        <f>'EJEC NO IMPRIMIR'!P15/'EJEC REGULAR'!$D$1</f>
        <v>113911988</v>
      </c>
      <c r="Q15" s="89">
        <f>'EJEC NO IMPRIMIR'!Q15/'EJEC REGULAR'!$D$1</f>
        <v>94522636</v>
      </c>
      <c r="R15" s="89">
        <f>'EJEC NO IMPRIMIR'!R15/'EJEC REGULAR'!$D$1</f>
        <v>370607212</v>
      </c>
      <c r="S15" s="89">
        <f>'EJEC NO IMPRIMIR'!S15/'EJEC REGULAR'!$D$1</f>
        <v>120079874</v>
      </c>
      <c r="T15" s="89">
        <f>'EJEC NO IMPRIMIR'!T15/'EJEC REGULAR'!$D$1</f>
        <v>15188564</v>
      </c>
      <c r="U15" s="89">
        <f>'EJEC NO IMPRIMIR'!U15/'EJEC REGULAR'!$D$1</f>
        <v>1323755</v>
      </c>
      <c r="V15" s="89">
        <f>'EJEC NO IMPRIMIR'!V15/'EJEC REGULAR'!$D$1</f>
        <v>10433044</v>
      </c>
      <c r="W15" s="89">
        <f>'EJEC NO IMPRIMIR'!W15/'EJEC REGULAR'!$D$1</f>
        <v>0</v>
      </c>
      <c r="X15" s="89">
        <f>'EJEC NO IMPRIMIR'!X15/'EJEC REGULAR'!$D$1</f>
        <v>1654592019</v>
      </c>
      <c r="Y15" s="89">
        <f>SUM(Y16:Y17)</f>
        <v>1639038745</v>
      </c>
      <c r="Z15" s="75"/>
      <c r="AA15" s="74">
        <f t="shared" si="6"/>
        <v>1627281946</v>
      </c>
      <c r="AB15" s="75"/>
      <c r="AC15" s="75"/>
      <c r="AD15" s="75">
        <f t="shared" si="3"/>
        <v>1627281946</v>
      </c>
      <c r="AE15" s="75"/>
      <c r="AF15" s="75"/>
      <c r="AH15" s="75">
        <f t="shared" si="4"/>
        <v>0</v>
      </c>
      <c r="AI15" s="75">
        <f t="shared" si="5"/>
        <v>1627281946</v>
      </c>
      <c r="AJ15" s="75"/>
    </row>
    <row r="16" spans="1:42" ht="22.5" customHeight="1" x14ac:dyDescent="0.35">
      <c r="A16" s="72"/>
      <c r="B16" s="87"/>
      <c r="C16" s="83"/>
      <c r="D16" s="88" t="s">
        <v>3</v>
      </c>
      <c r="E16" s="83"/>
      <c r="F16" s="89">
        <f>'EJEC NO IMPRIMIR'!F16/'EJEC REGULAR'!$D$1</f>
        <v>14453274</v>
      </c>
      <c r="G16" s="89">
        <f>'EJEC NO IMPRIMIR'!G16/'EJEC REGULAR'!$D$1</f>
        <v>4792532</v>
      </c>
      <c r="H16" s="89">
        <f>'EJEC NO IMPRIMIR'!H16/'EJEC REGULAR'!$D$1</f>
        <v>2475128</v>
      </c>
      <c r="I16" s="89">
        <f>'EJEC NO IMPRIMIR'!I16/'EJEC REGULAR'!$D$1</f>
        <v>6601487</v>
      </c>
      <c r="J16" s="89">
        <f>'EJEC NO IMPRIMIR'!J16/'EJEC REGULAR'!$D$1</f>
        <v>9100000</v>
      </c>
      <c r="K16" s="89">
        <f>'EJEC NO IMPRIMIR'!K16/'EJEC REGULAR'!$D$1</f>
        <v>13595000</v>
      </c>
      <c r="L16" s="89">
        <f>'EJEC NO IMPRIMIR'!L16/'EJEC REGULAR'!$D$1</f>
        <v>93812485</v>
      </c>
      <c r="M16" s="89">
        <f>'EJEC NO IMPRIMIR'!M16/'EJEC REGULAR'!$D$1</f>
        <v>6922355</v>
      </c>
      <c r="N16" s="89">
        <f>'EJEC NO IMPRIMIR'!N16/'EJEC REGULAR'!$D$1</f>
        <v>6320113</v>
      </c>
      <c r="O16" s="89">
        <f>'EJEC NO IMPRIMIR'!O16/'EJEC REGULAR'!$D$1</f>
        <v>4121737</v>
      </c>
      <c r="P16" s="89">
        <f>'EJEC NO IMPRIMIR'!P16/'EJEC REGULAR'!$D$1</f>
        <v>7186201</v>
      </c>
      <c r="Q16" s="89">
        <f>'EJEC NO IMPRIMIR'!Q16/'EJEC REGULAR'!$D$1</f>
        <v>322415</v>
      </c>
      <c r="R16" s="89">
        <f>'EJEC NO IMPRIMIR'!R16/'EJEC REGULAR'!$D$1</f>
        <v>6923739</v>
      </c>
      <c r="S16" s="89">
        <f>'EJEC NO IMPRIMIR'!S16/'EJEC REGULAR'!$D$1</f>
        <v>10079874</v>
      </c>
      <c r="T16" s="89">
        <f>'EJEC NO IMPRIMIR'!T16/'EJEC REGULAR'!$D$1</f>
        <v>14152336</v>
      </c>
      <c r="U16" s="89">
        <f>'EJEC NO IMPRIMIR'!U16/'EJEC REGULAR'!$D$1</f>
        <v>1323755</v>
      </c>
      <c r="V16" s="89">
        <f>'EJEC NO IMPRIMIR'!V16/'EJEC REGULAR'!$D$1</f>
        <v>6938000</v>
      </c>
      <c r="W16" s="89">
        <f>'EJEC NO IMPRIMIR'!W16/'EJEC REGULAR'!$D$1</f>
        <v>0</v>
      </c>
      <c r="X16" s="89">
        <f>'EJEC NO IMPRIMIR'!X16/'EJEC REGULAR'!$D$1</f>
        <v>209120431</v>
      </c>
      <c r="Y16" s="89">
        <f t="shared" ref="Y16:Y22" si="7">SUM(G16:V16)</f>
        <v>194667157</v>
      </c>
      <c r="Z16" s="75"/>
      <c r="AA16" s="74">
        <f t="shared" si="6"/>
        <v>186405402</v>
      </c>
      <c r="AB16" s="75"/>
      <c r="AC16" s="75"/>
      <c r="AD16" s="75">
        <f t="shared" si="3"/>
        <v>186405402</v>
      </c>
      <c r="AE16" s="75"/>
      <c r="AF16" s="75"/>
      <c r="AG16" s="75">
        <v>122660085000</v>
      </c>
      <c r="AH16" s="75">
        <f t="shared" si="4"/>
        <v>122660085</v>
      </c>
      <c r="AI16" s="75">
        <f t="shared" si="5"/>
        <v>63745317</v>
      </c>
      <c r="AJ16" s="75"/>
    </row>
    <row r="17" spans="1:36" ht="22.5" customHeight="1" x14ac:dyDescent="0.35">
      <c r="A17" s="72"/>
      <c r="B17" s="87"/>
      <c r="C17" s="83"/>
      <c r="D17" s="88" t="s">
        <v>48</v>
      </c>
      <c r="E17" s="83"/>
      <c r="F17" s="89">
        <f>'EJEC NO IMPRIMIR'!F17/'EJEC REGULAR'!$D$1</f>
        <v>1100000</v>
      </c>
      <c r="G17" s="89">
        <f>'EJEC NO IMPRIMIR'!G17/'EJEC REGULAR'!$D$1</f>
        <v>580000</v>
      </c>
      <c r="H17" s="89">
        <f>'EJEC NO IMPRIMIR'!H17/'EJEC REGULAR'!$D$1</f>
        <v>97505</v>
      </c>
      <c r="I17" s="89">
        <f>'EJEC NO IMPRIMIR'!I17/'EJEC REGULAR'!$D$1</f>
        <v>187951</v>
      </c>
      <c r="J17" s="89">
        <f>'EJEC NO IMPRIMIR'!J17/'EJEC REGULAR'!$D$1</f>
        <v>6079950</v>
      </c>
      <c r="K17" s="89">
        <f>'EJEC NO IMPRIMIR'!K17/'EJEC REGULAR'!$D$1</f>
        <v>37663976</v>
      </c>
      <c r="L17" s="89">
        <f>'EJEC NO IMPRIMIR'!L17/'EJEC REGULAR'!$D$1</f>
        <v>660069818</v>
      </c>
      <c r="M17" s="89">
        <f>'EJEC NO IMPRIMIR'!M17/'EJEC REGULAR'!$D$1</f>
        <v>51350000</v>
      </c>
      <c r="N17" s="89">
        <f>'EJEC NO IMPRIMIR'!N17/'EJEC REGULAR'!$D$1</f>
        <v>8701635</v>
      </c>
      <c r="O17" s="89">
        <f>'EJEC NO IMPRIMIR'!O17/'EJEC REGULAR'!$D$1</f>
        <v>500000</v>
      </c>
      <c r="P17" s="89">
        <f>'EJEC NO IMPRIMIR'!P17/'EJEC REGULAR'!$D$1</f>
        <v>106725787</v>
      </c>
      <c r="Q17" s="89">
        <f>'EJEC NO IMPRIMIR'!Q17/'EJEC REGULAR'!$D$1</f>
        <v>94200221</v>
      </c>
      <c r="R17" s="89">
        <f>'EJEC NO IMPRIMIR'!R17/'EJEC REGULAR'!$D$1</f>
        <v>363683473</v>
      </c>
      <c r="S17" s="89">
        <f>'EJEC NO IMPRIMIR'!S17/'EJEC REGULAR'!$D$1</f>
        <v>110000000</v>
      </c>
      <c r="T17" s="89">
        <f>'EJEC NO IMPRIMIR'!T17/'EJEC REGULAR'!$D$1</f>
        <v>1036228</v>
      </c>
      <c r="U17" s="89">
        <f>'EJEC NO IMPRIMIR'!U17/'EJEC REGULAR'!$D$1</f>
        <v>0</v>
      </c>
      <c r="V17" s="89">
        <f>'EJEC NO IMPRIMIR'!V17/'EJEC REGULAR'!$D$1</f>
        <v>3495044</v>
      </c>
      <c r="W17" s="89">
        <f>'EJEC NO IMPRIMIR'!W17/'EJEC REGULAR'!$D$1</f>
        <v>0</v>
      </c>
      <c r="X17" s="89">
        <f>'EJEC NO IMPRIMIR'!X17/'EJEC REGULAR'!$D$1</f>
        <v>1445471588</v>
      </c>
      <c r="Y17" s="89">
        <f t="shared" si="7"/>
        <v>1444371588</v>
      </c>
      <c r="Z17" s="75"/>
      <c r="AA17" s="74">
        <f t="shared" si="6"/>
        <v>1440876544</v>
      </c>
      <c r="AB17" s="75"/>
      <c r="AC17" s="75"/>
      <c r="AD17" s="75">
        <f t="shared" si="3"/>
        <v>1440876544</v>
      </c>
      <c r="AE17" s="75"/>
      <c r="AF17" s="75"/>
      <c r="AG17" s="75">
        <v>809032850000</v>
      </c>
      <c r="AH17" s="75">
        <f t="shared" si="4"/>
        <v>809032850</v>
      </c>
      <c r="AI17" s="75">
        <f t="shared" si="5"/>
        <v>631843694</v>
      </c>
      <c r="AJ17" s="75"/>
    </row>
    <row r="18" spans="1:36" ht="22.5" customHeight="1" x14ac:dyDescent="0.35">
      <c r="A18" s="72"/>
      <c r="B18" s="87" t="s">
        <v>31</v>
      </c>
      <c r="C18" s="83"/>
      <c r="D18" s="88" t="s">
        <v>46</v>
      </c>
      <c r="E18" s="83"/>
      <c r="F18" s="89">
        <f>'EJEC NO IMPRIMIR'!F18/'EJEC REGULAR'!$D$1</f>
        <v>0</v>
      </c>
      <c r="G18" s="89">
        <f>'EJEC NO IMPRIMIR'!G18/'EJEC REGULAR'!$D$1</f>
        <v>0</v>
      </c>
      <c r="H18" s="89">
        <f>'EJEC NO IMPRIMIR'!H18/'EJEC REGULAR'!$D$1</f>
        <v>0</v>
      </c>
      <c r="I18" s="89">
        <f>'EJEC NO IMPRIMIR'!I18/'EJEC REGULAR'!$D$1</f>
        <v>0</v>
      </c>
      <c r="J18" s="89">
        <f>'EJEC NO IMPRIMIR'!J18/'EJEC REGULAR'!$D$1</f>
        <v>0</v>
      </c>
      <c r="K18" s="89">
        <f>'EJEC NO IMPRIMIR'!K18/'EJEC REGULAR'!$D$1</f>
        <v>0</v>
      </c>
      <c r="L18" s="89">
        <f>'EJEC NO IMPRIMIR'!L18/'EJEC REGULAR'!$D$1</f>
        <v>0</v>
      </c>
      <c r="M18" s="89">
        <f>'EJEC NO IMPRIMIR'!M18/'EJEC REGULAR'!$D$1</f>
        <v>0</v>
      </c>
      <c r="N18" s="89">
        <f>'EJEC NO IMPRIMIR'!N18/'EJEC REGULAR'!$D$1</f>
        <v>0</v>
      </c>
      <c r="O18" s="89">
        <f>'EJEC NO IMPRIMIR'!O18/'EJEC REGULAR'!$D$1</f>
        <v>0</v>
      </c>
      <c r="P18" s="89">
        <f>'EJEC NO IMPRIMIR'!P18/'EJEC REGULAR'!$D$1</f>
        <v>0</v>
      </c>
      <c r="Q18" s="89">
        <f>'EJEC NO IMPRIMIR'!Q18/'EJEC REGULAR'!$D$1</f>
        <v>0</v>
      </c>
      <c r="R18" s="89">
        <f>'EJEC NO IMPRIMIR'!R18/'EJEC REGULAR'!$D$1</f>
        <v>0</v>
      </c>
      <c r="S18" s="89">
        <f>'EJEC NO IMPRIMIR'!S18/'EJEC REGULAR'!$D$1</f>
        <v>0</v>
      </c>
      <c r="T18" s="89">
        <f>'EJEC NO IMPRIMIR'!T18/'EJEC REGULAR'!$D$1</f>
        <v>0</v>
      </c>
      <c r="U18" s="89">
        <f>'EJEC NO IMPRIMIR'!U18/'EJEC REGULAR'!$D$1</f>
        <v>0</v>
      </c>
      <c r="V18" s="89">
        <f>'EJEC NO IMPRIMIR'!V18/'EJEC REGULAR'!$D$1</f>
        <v>0</v>
      </c>
      <c r="W18" s="89">
        <f>'EJEC NO IMPRIMIR'!W18/'EJEC REGULAR'!$D$1</f>
        <v>0</v>
      </c>
      <c r="X18" s="89">
        <f>'EJEC NO IMPRIMIR'!X18/'EJEC REGULAR'!$D$1</f>
        <v>0</v>
      </c>
      <c r="Y18" s="89">
        <f t="shared" si="7"/>
        <v>0</v>
      </c>
      <c r="Z18" s="75"/>
      <c r="AA18" s="74">
        <f t="shared" si="6"/>
        <v>0</v>
      </c>
      <c r="AB18" s="75"/>
      <c r="AC18" s="75"/>
      <c r="AD18" s="75">
        <f t="shared" si="3"/>
        <v>0</v>
      </c>
      <c r="AE18" s="75"/>
      <c r="AF18" s="75"/>
      <c r="AG18" s="75">
        <v>321874632</v>
      </c>
      <c r="AH18" s="75">
        <f t="shared" si="4"/>
        <v>321874.63199999998</v>
      </c>
      <c r="AI18" s="75">
        <f t="shared" si="5"/>
        <v>-321874.63199999998</v>
      </c>
      <c r="AJ18" s="75"/>
    </row>
    <row r="19" spans="1:36" ht="22.5" customHeight="1" x14ac:dyDescent="0.35">
      <c r="A19" s="72"/>
      <c r="B19" s="87" t="s">
        <v>4</v>
      </c>
      <c r="C19" s="83"/>
      <c r="D19" s="88" t="s">
        <v>27</v>
      </c>
      <c r="E19" s="83"/>
      <c r="F19" s="89">
        <f>'EJEC NO IMPRIMIR'!F19/'EJEC REGULAR'!$D$1</f>
        <v>6814</v>
      </c>
      <c r="G19" s="89">
        <f>'EJEC NO IMPRIMIR'!G19/'EJEC REGULAR'!$D$1</f>
        <v>3600</v>
      </c>
      <c r="H19" s="89">
        <f>'EJEC NO IMPRIMIR'!H19/'EJEC REGULAR'!$D$1</f>
        <v>0</v>
      </c>
      <c r="I19" s="89">
        <f>'EJEC NO IMPRIMIR'!I19/'EJEC REGULAR'!$D$1</f>
        <v>3950</v>
      </c>
      <c r="J19" s="89">
        <f>'EJEC NO IMPRIMIR'!J19/'EJEC REGULAR'!$D$1</f>
        <v>44500</v>
      </c>
      <c r="K19" s="89">
        <f>'EJEC NO IMPRIMIR'!K19/'EJEC REGULAR'!$D$1</f>
        <v>43020</v>
      </c>
      <c r="L19" s="89">
        <f>'EJEC NO IMPRIMIR'!L19/'EJEC REGULAR'!$D$1</f>
        <v>0</v>
      </c>
      <c r="M19" s="89">
        <f>'EJEC NO IMPRIMIR'!M19/'EJEC REGULAR'!$D$1</f>
        <v>12633.8</v>
      </c>
      <c r="N19" s="89">
        <f>'EJEC NO IMPRIMIR'!N19/'EJEC REGULAR'!$D$1</f>
        <v>48</v>
      </c>
      <c r="O19" s="89">
        <f>'EJEC NO IMPRIMIR'!O19/'EJEC REGULAR'!$D$1</f>
        <v>0</v>
      </c>
      <c r="P19" s="89">
        <f>'EJEC NO IMPRIMIR'!P19/'EJEC REGULAR'!$D$1</f>
        <v>0</v>
      </c>
      <c r="Q19" s="89">
        <f>'EJEC NO IMPRIMIR'!Q19/'EJEC REGULAR'!$D$1</f>
        <v>0</v>
      </c>
      <c r="R19" s="89">
        <f>'EJEC NO IMPRIMIR'!R19/'EJEC REGULAR'!$D$1</f>
        <v>0</v>
      </c>
      <c r="S19" s="89">
        <f>'EJEC NO IMPRIMIR'!S19/'EJEC REGULAR'!$D$1</f>
        <v>11850</v>
      </c>
      <c r="T19" s="89">
        <f>'EJEC NO IMPRIMIR'!T19/'EJEC REGULAR'!$D$1</f>
        <v>52020</v>
      </c>
      <c r="U19" s="89">
        <f>'EJEC NO IMPRIMIR'!U19/'EJEC REGULAR'!$D$1</f>
        <v>0</v>
      </c>
      <c r="V19" s="89">
        <f>'EJEC NO IMPRIMIR'!V19/'EJEC REGULAR'!$D$1</f>
        <v>5151</v>
      </c>
      <c r="W19" s="89">
        <f>'EJEC NO IMPRIMIR'!W19/'EJEC REGULAR'!$D$1</f>
        <v>0</v>
      </c>
      <c r="X19" s="89">
        <f>'EJEC NO IMPRIMIR'!X19/'EJEC REGULAR'!$D$1</f>
        <v>183586.8</v>
      </c>
      <c r="Y19" s="89">
        <f t="shared" si="7"/>
        <v>176772.8</v>
      </c>
      <c r="Z19" s="75"/>
      <c r="AA19" s="74">
        <f t="shared" si="6"/>
        <v>171621.8</v>
      </c>
      <c r="AB19" s="75"/>
      <c r="AC19" s="75"/>
      <c r="AD19" s="75">
        <f t="shared" si="3"/>
        <v>171621.8</v>
      </c>
      <c r="AE19" s="75"/>
      <c r="AF19" s="75"/>
      <c r="AH19" s="75">
        <f t="shared" si="4"/>
        <v>0</v>
      </c>
      <c r="AI19" s="75">
        <f t="shared" si="5"/>
        <v>171621.8</v>
      </c>
      <c r="AJ19" s="75"/>
    </row>
    <row r="20" spans="1:36" ht="22.5" customHeight="1" x14ac:dyDescent="0.35">
      <c r="A20" s="72"/>
      <c r="B20" s="87" t="s">
        <v>71</v>
      </c>
      <c r="C20" s="83"/>
      <c r="D20" s="88" t="s">
        <v>28</v>
      </c>
      <c r="E20" s="83"/>
      <c r="F20" s="89">
        <f>'EJEC NO IMPRIMIR'!F20/'EJEC REGULAR'!$D$1</f>
        <v>0</v>
      </c>
      <c r="G20" s="89">
        <f>'EJEC NO IMPRIMIR'!G20/'EJEC REGULAR'!$D$1</f>
        <v>0</v>
      </c>
      <c r="H20" s="89">
        <f>'EJEC NO IMPRIMIR'!H20/'EJEC REGULAR'!$D$1</f>
        <v>0</v>
      </c>
      <c r="I20" s="89">
        <f>'EJEC NO IMPRIMIR'!I20/'EJEC REGULAR'!$D$1</f>
        <v>0</v>
      </c>
      <c r="J20" s="89">
        <f>'EJEC NO IMPRIMIR'!J20/'EJEC REGULAR'!$D$1</f>
        <v>0</v>
      </c>
      <c r="K20" s="89">
        <f>'EJEC NO IMPRIMIR'!K20/'EJEC REGULAR'!$D$1</f>
        <v>0</v>
      </c>
      <c r="L20" s="89">
        <f>'EJEC NO IMPRIMIR'!L20/'EJEC REGULAR'!$D$1</f>
        <v>0</v>
      </c>
      <c r="M20" s="89">
        <f>'EJEC NO IMPRIMIR'!M20/'EJEC REGULAR'!$D$1</f>
        <v>0</v>
      </c>
      <c r="N20" s="89">
        <f>'EJEC NO IMPRIMIR'!N20/'EJEC REGULAR'!$D$1</f>
        <v>0</v>
      </c>
      <c r="O20" s="89">
        <f>'EJEC NO IMPRIMIR'!O20/'EJEC REGULAR'!$D$1</f>
        <v>0</v>
      </c>
      <c r="P20" s="89">
        <f>'EJEC NO IMPRIMIR'!P20/'EJEC REGULAR'!$D$1</f>
        <v>0</v>
      </c>
      <c r="Q20" s="89">
        <f>'EJEC NO IMPRIMIR'!Q20/'EJEC REGULAR'!$D$1</f>
        <v>0</v>
      </c>
      <c r="R20" s="89">
        <f>'EJEC NO IMPRIMIR'!R20/'EJEC REGULAR'!$D$1</f>
        <v>0</v>
      </c>
      <c r="S20" s="89">
        <f>'EJEC NO IMPRIMIR'!S20/'EJEC REGULAR'!$D$1</f>
        <v>0</v>
      </c>
      <c r="T20" s="89">
        <f>'EJEC NO IMPRIMIR'!T20/'EJEC REGULAR'!$D$1</f>
        <v>0</v>
      </c>
      <c r="U20" s="89">
        <f>'EJEC NO IMPRIMIR'!U20/'EJEC REGULAR'!$D$1</f>
        <v>0</v>
      </c>
      <c r="V20" s="89">
        <f>'EJEC NO IMPRIMIR'!V20/'EJEC REGULAR'!$D$1</f>
        <v>0</v>
      </c>
      <c r="W20" s="89">
        <f>'EJEC NO IMPRIMIR'!W20/'EJEC REGULAR'!$D$1</f>
        <v>0</v>
      </c>
      <c r="X20" s="89">
        <f>'EJEC NO IMPRIMIR'!X20/'EJEC REGULAR'!$D$1</f>
        <v>0</v>
      </c>
      <c r="Y20" s="89">
        <f t="shared" si="7"/>
        <v>0</v>
      </c>
      <c r="Z20" s="75"/>
      <c r="AA20" s="74">
        <f t="shared" si="6"/>
        <v>0</v>
      </c>
      <c r="AB20" s="75"/>
      <c r="AC20" s="75"/>
      <c r="AD20" s="75">
        <f t="shared" si="3"/>
        <v>0</v>
      </c>
      <c r="AE20" s="75"/>
      <c r="AF20" s="75"/>
      <c r="AH20" s="75">
        <f t="shared" si="4"/>
        <v>0</v>
      </c>
      <c r="AI20" s="75">
        <f t="shared" si="5"/>
        <v>0</v>
      </c>
      <c r="AJ20" s="75"/>
    </row>
    <row r="21" spans="1:36" ht="22.5" customHeight="1" x14ac:dyDescent="0.35">
      <c r="A21" s="72"/>
      <c r="B21" s="87" t="s">
        <v>72</v>
      </c>
      <c r="C21" s="83"/>
      <c r="D21" s="88" t="s">
        <v>29</v>
      </c>
      <c r="E21" s="83"/>
      <c r="F21" s="89">
        <f>'EJEC NO IMPRIMIR'!F21/'EJEC REGULAR'!$D$1</f>
        <v>839235.18</v>
      </c>
      <c r="G21" s="89">
        <f>'EJEC NO IMPRIMIR'!G21/'EJEC REGULAR'!$D$1</f>
        <v>325788.47200000001</v>
      </c>
      <c r="H21" s="89">
        <f>'EJEC NO IMPRIMIR'!H21/'EJEC REGULAR'!$D$1</f>
        <v>93745.759000000005</v>
      </c>
      <c r="I21" s="89">
        <f>'EJEC NO IMPRIMIR'!I21/'EJEC REGULAR'!$D$1</f>
        <v>471250.07699999999</v>
      </c>
      <c r="J21" s="89">
        <f>'EJEC NO IMPRIMIR'!J21/'EJEC REGULAR'!$D$1</f>
        <v>415806.70500000002</v>
      </c>
      <c r="K21" s="89">
        <f>'EJEC NO IMPRIMIR'!K21/'EJEC REGULAR'!$D$1</f>
        <v>588206.4</v>
      </c>
      <c r="L21" s="89">
        <f>'EJEC NO IMPRIMIR'!L21/'EJEC REGULAR'!$D$1</f>
        <v>9841177.6730000004</v>
      </c>
      <c r="M21" s="89">
        <f>'EJEC NO IMPRIMIR'!M21/'EJEC REGULAR'!$D$1</f>
        <v>362001.72</v>
      </c>
      <c r="N21" s="89">
        <f>'EJEC NO IMPRIMIR'!N21/'EJEC REGULAR'!$D$1</f>
        <v>2923033.8870000001</v>
      </c>
      <c r="O21" s="89">
        <f>'EJEC NO IMPRIMIR'!O21/'EJEC REGULAR'!$D$1</f>
        <v>157850.09400000001</v>
      </c>
      <c r="P21" s="89">
        <f>'EJEC NO IMPRIMIR'!P21/'EJEC REGULAR'!$D$1</f>
        <v>197195.04800000001</v>
      </c>
      <c r="Q21" s="89">
        <f>'EJEC NO IMPRIMIR'!Q21/'EJEC REGULAR'!$D$1</f>
        <v>0</v>
      </c>
      <c r="R21" s="89">
        <f>'EJEC NO IMPRIMIR'!R21/'EJEC REGULAR'!$D$1</f>
        <v>0</v>
      </c>
      <c r="S21" s="89">
        <f>'EJEC NO IMPRIMIR'!S21/'EJEC REGULAR'!$D$1</f>
        <v>160492.15900000001</v>
      </c>
      <c r="T21" s="89">
        <f>'EJEC NO IMPRIMIR'!T21/'EJEC REGULAR'!$D$1</f>
        <v>647387.56400000001</v>
      </c>
      <c r="U21" s="89">
        <f>'EJEC NO IMPRIMIR'!U21/'EJEC REGULAR'!$D$1</f>
        <v>22463</v>
      </c>
      <c r="V21" s="89">
        <f>'EJEC NO IMPRIMIR'!V21/'EJEC REGULAR'!$D$1</f>
        <v>0</v>
      </c>
      <c r="W21" s="89">
        <f>'EJEC NO IMPRIMIR'!W21/'EJEC REGULAR'!$D$1</f>
        <v>0</v>
      </c>
      <c r="X21" s="89">
        <f>'EJEC NO IMPRIMIR'!X21/'EJEC REGULAR'!$D$1</f>
        <v>17045633.738000002</v>
      </c>
      <c r="Y21" s="89">
        <f t="shared" si="7"/>
        <v>16206398.558000002</v>
      </c>
      <c r="Z21" s="75"/>
      <c r="AA21" s="74">
        <f t="shared" si="6"/>
        <v>16183935.558000002</v>
      </c>
      <c r="AB21" s="75"/>
      <c r="AC21" s="75" t="e">
        <f>+#REF!</f>
        <v>#REF!</v>
      </c>
      <c r="AD21" s="75" t="e">
        <f t="shared" si="3"/>
        <v>#REF!</v>
      </c>
      <c r="AE21" s="75"/>
      <c r="AF21" s="75"/>
      <c r="AG21" s="75">
        <v>4590792528</v>
      </c>
      <c r="AH21" s="75">
        <f t="shared" si="4"/>
        <v>4590792.5279999999</v>
      </c>
      <c r="AI21" s="75" t="e">
        <f t="shared" si="5"/>
        <v>#REF!</v>
      </c>
      <c r="AJ21" s="75"/>
    </row>
    <row r="22" spans="1:36" ht="22.5" customHeight="1" x14ac:dyDescent="0.35">
      <c r="A22" s="72"/>
      <c r="B22" s="90" t="s">
        <v>73</v>
      </c>
      <c r="C22" s="91"/>
      <c r="D22" s="92" t="s">
        <v>51</v>
      </c>
      <c r="E22" s="91"/>
      <c r="F22" s="93">
        <f>'EJEC NO IMPRIMIR'!F22/'EJEC REGULAR'!$D$1</f>
        <v>0</v>
      </c>
      <c r="G22" s="93">
        <f>'EJEC NO IMPRIMIR'!G22/'EJEC REGULAR'!$D$1</f>
        <v>0</v>
      </c>
      <c r="H22" s="93">
        <f>'EJEC NO IMPRIMIR'!H22/'EJEC REGULAR'!$D$1</f>
        <v>0</v>
      </c>
      <c r="I22" s="93">
        <f>'EJEC NO IMPRIMIR'!I22/'EJEC REGULAR'!$D$1</f>
        <v>0</v>
      </c>
      <c r="J22" s="93">
        <f>'EJEC NO IMPRIMIR'!J22/'EJEC REGULAR'!$D$1</f>
        <v>204698</v>
      </c>
      <c r="K22" s="93">
        <f>'EJEC NO IMPRIMIR'!K22/'EJEC REGULAR'!$D$1</f>
        <v>71497414</v>
      </c>
      <c r="L22" s="93">
        <f>'EJEC NO IMPRIMIR'!L22/'EJEC REGULAR'!$D$1</f>
        <v>267020449</v>
      </c>
      <c r="M22" s="93">
        <f>'EJEC NO IMPRIMIR'!M22/'EJEC REGULAR'!$D$1</f>
        <v>11341914</v>
      </c>
      <c r="N22" s="93">
        <f>'EJEC NO IMPRIMIR'!N22/'EJEC REGULAR'!$D$1</f>
        <v>54792913</v>
      </c>
      <c r="O22" s="93">
        <f>'EJEC NO IMPRIMIR'!O22/'EJEC REGULAR'!$D$1</f>
        <v>86</v>
      </c>
      <c r="P22" s="93">
        <f>'EJEC NO IMPRIMIR'!P22/'EJEC REGULAR'!$D$1</f>
        <v>47771663</v>
      </c>
      <c r="Q22" s="93">
        <f>'EJEC NO IMPRIMIR'!Q22/'EJEC REGULAR'!$D$1</f>
        <v>0</v>
      </c>
      <c r="R22" s="93">
        <f>'EJEC NO IMPRIMIR'!R22/'EJEC REGULAR'!$D$1</f>
        <v>0</v>
      </c>
      <c r="S22" s="93">
        <f>'EJEC NO IMPRIMIR'!S22/'EJEC REGULAR'!$D$1</f>
        <v>380866878.33999997</v>
      </c>
      <c r="T22" s="93">
        <f>'EJEC NO IMPRIMIR'!T22/'EJEC REGULAR'!$D$1</f>
        <v>474</v>
      </c>
      <c r="U22" s="93">
        <f>'EJEC NO IMPRIMIR'!U22/'EJEC REGULAR'!$D$1</f>
        <v>0</v>
      </c>
      <c r="V22" s="93">
        <f>'EJEC NO IMPRIMIR'!V22/'EJEC REGULAR'!$D$1</f>
        <v>0</v>
      </c>
      <c r="W22" s="93">
        <f>'EJEC NO IMPRIMIR'!W22/'EJEC REGULAR'!$D$1</f>
        <v>504069079</v>
      </c>
      <c r="X22" s="93">
        <f>'EJEC NO IMPRIMIR'!X22/'EJEC REGULAR'!$D$1</f>
        <v>329427410.33999997</v>
      </c>
      <c r="Y22" s="93">
        <f t="shared" si="7"/>
        <v>833496489.33999991</v>
      </c>
      <c r="Z22" s="75"/>
      <c r="AA22" s="74">
        <f t="shared" si="6"/>
        <v>833496489.33999991</v>
      </c>
      <c r="AB22" s="75"/>
      <c r="AC22" s="75" t="e">
        <f>+#REF!</f>
        <v>#REF!</v>
      </c>
      <c r="AD22" s="75" t="e">
        <f t="shared" si="3"/>
        <v>#REF!</v>
      </c>
      <c r="AE22" s="75"/>
      <c r="AF22" s="75"/>
      <c r="AG22" s="75">
        <v>370760546774</v>
      </c>
      <c r="AH22" s="75">
        <f t="shared" si="4"/>
        <v>370760546.77399999</v>
      </c>
      <c r="AI22" s="75" t="e">
        <f t="shared" si="5"/>
        <v>#REF!</v>
      </c>
      <c r="AJ22" s="75"/>
    </row>
    <row r="23" spans="1:36" ht="22.5" customHeight="1" x14ac:dyDescent="0.35">
      <c r="A23" s="72"/>
      <c r="B23" s="94" t="s">
        <v>20</v>
      </c>
      <c r="C23" s="83"/>
      <c r="D23" s="88" t="s">
        <v>110</v>
      </c>
      <c r="E23" s="83"/>
      <c r="F23" s="89">
        <f>'EJEC NO IMPRIMIR'!F23/'EJEC REGULAR'!$D$1</f>
        <v>0</v>
      </c>
      <c r="G23" s="89">
        <f>'EJEC NO IMPRIMIR'!G23/'EJEC REGULAR'!$D$1</f>
        <v>0</v>
      </c>
      <c r="H23" s="89">
        <f>'EJEC NO IMPRIMIR'!H23/'EJEC REGULAR'!$D$1</f>
        <v>0</v>
      </c>
      <c r="I23" s="89">
        <f>'EJEC NO IMPRIMIR'!I23/'EJEC REGULAR'!$D$1</f>
        <v>0</v>
      </c>
      <c r="J23" s="89">
        <f>'EJEC NO IMPRIMIR'!J23/'EJEC REGULAR'!$D$1</f>
        <v>0</v>
      </c>
      <c r="K23" s="89">
        <f>'EJEC NO IMPRIMIR'!K23/'EJEC REGULAR'!$D$1</f>
        <v>0</v>
      </c>
      <c r="L23" s="89">
        <f>'EJEC NO IMPRIMIR'!L23/'EJEC REGULAR'!$D$1</f>
        <v>0</v>
      </c>
      <c r="M23" s="89">
        <f>'EJEC NO IMPRIMIR'!M23/'EJEC REGULAR'!$D$1</f>
        <v>0</v>
      </c>
      <c r="N23" s="89">
        <f>'EJEC NO IMPRIMIR'!N23/'EJEC REGULAR'!$D$1</f>
        <v>0</v>
      </c>
      <c r="O23" s="89">
        <f>'EJEC NO IMPRIMIR'!O23/'EJEC REGULAR'!$D$1</f>
        <v>0</v>
      </c>
      <c r="P23" s="89">
        <f>'EJEC NO IMPRIMIR'!P23/'EJEC REGULAR'!$D$1</f>
        <v>0</v>
      </c>
      <c r="Q23" s="89">
        <f>'EJEC NO IMPRIMIR'!Q23/'EJEC REGULAR'!$D$1</f>
        <v>0</v>
      </c>
      <c r="R23" s="89">
        <f>'EJEC NO IMPRIMIR'!R23/'EJEC REGULAR'!$D$1</f>
        <v>0</v>
      </c>
      <c r="S23" s="89">
        <f>'EJEC NO IMPRIMIR'!S23/'EJEC REGULAR'!$D$1</f>
        <v>40715729.340000004</v>
      </c>
      <c r="T23" s="89">
        <f>'EJEC NO IMPRIMIR'!T23/'EJEC REGULAR'!$D$1</f>
        <v>0</v>
      </c>
      <c r="U23" s="89">
        <f>'EJEC NO IMPRIMIR'!U23/'EJEC REGULAR'!$D$1</f>
        <v>0</v>
      </c>
      <c r="V23" s="89">
        <f>'EJEC NO IMPRIMIR'!V23/'EJEC REGULAR'!$D$1</f>
        <v>0</v>
      </c>
      <c r="W23" s="89">
        <f>'EJEC NO IMPRIMIR'!W23/'EJEC REGULAR'!$D$1</f>
        <v>0</v>
      </c>
      <c r="X23" s="89">
        <f>'EJEC NO IMPRIMIR'!X23/'EJEC REGULAR'!$D$1</f>
        <v>40715729.340000004</v>
      </c>
      <c r="Y23" s="89">
        <f>'EJEC NO IMPRIMIR'!Y23/'EJEC REGULAR'!$D$1</f>
        <v>40715729.340000004</v>
      </c>
      <c r="Z23" s="75"/>
      <c r="AA23" s="74"/>
      <c r="AB23" s="75"/>
      <c r="AC23" s="75"/>
      <c r="AD23" s="75"/>
      <c r="AE23" s="75"/>
      <c r="AF23" s="75"/>
      <c r="AG23" s="75"/>
      <c r="AH23" s="75"/>
      <c r="AI23" s="75"/>
      <c r="AJ23" s="75"/>
    </row>
    <row r="24" spans="1:36" ht="22.5" customHeight="1" x14ac:dyDescent="0.35">
      <c r="A24" s="72"/>
      <c r="B24" s="94" t="s">
        <v>39</v>
      </c>
      <c r="C24" s="83"/>
      <c r="D24" s="88" t="s">
        <v>111</v>
      </c>
      <c r="E24" s="83"/>
      <c r="F24" s="89">
        <f>'EJEC NO IMPRIMIR'!F24/'EJEC REGULAR'!$D$1</f>
        <v>0</v>
      </c>
      <c r="G24" s="89">
        <f>'EJEC NO IMPRIMIR'!G24/'EJEC REGULAR'!$D$1</f>
        <v>0</v>
      </c>
      <c r="H24" s="89">
        <f>'EJEC NO IMPRIMIR'!H24/'EJEC REGULAR'!$D$1</f>
        <v>0</v>
      </c>
      <c r="I24" s="89">
        <f>'EJEC NO IMPRIMIR'!I24/'EJEC REGULAR'!$D$1</f>
        <v>0</v>
      </c>
      <c r="J24" s="89">
        <f>'EJEC NO IMPRIMIR'!J24/'EJEC REGULAR'!$D$1</f>
        <v>204698</v>
      </c>
      <c r="K24" s="89">
        <f>'EJEC NO IMPRIMIR'!K24/'EJEC REGULAR'!$D$1</f>
        <v>71497414</v>
      </c>
      <c r="L24" s="89">
        <f>'EJEC NO IMPRIMIR'!L24/'EJEC REGULAR'!$D$1</f>
        <v>267020449</v>
      </c>
      <c r="M24" s="89">
        <f>'EJEC NO IMPRIMIR'!M24/'EJEC REGULAR'!$D$1</f>
        <v>11341914</v>
      </c>
      <c r="N24" s="89">
        <f>'EJEC NO IMPRIMIR'!N24/'EJEC REGULAR'!$D$1</f>
        <v>54792913</v>
      </c>
      <c r="O24" s="89">
        <f>'EJEC NO IMPRIMIR'!O24/'EJEC REGULAR'!$D$1</f>
        <v>86</v>
      </c>
      <c r="P24" s="89">
        <f>'EJEC NO IMPRIMIR'!P24/'EJEC REGULAR'!$D$1</f>
        <v>47771663</v>
      </c>
      <c r="Q24" s="89">
        <f>'EJEC NO IMPRIMIR'!Q24/'EJEC REGULAR'!$D$1</f>
        <v>0</v>
      </c>
      <c r="R24" s="89">
        <f>'EJEC NO IMPRIMIR'!R24/'EJEC REGULAR'!$D$1</f>
        <v>0</v>
      </c>
      <c r="S24" s="89">
        <f>'EJEC NO IMPRIMIR'!S24/'EJEC REGULAR'!$D$1</f>
        <v>340151149</v>
      </c>
      <c r="T24" s="89">
        <f>'EJEC NO IMPRIMIR'!T24/'EJEC REGULAR'!$D$1</f>
        <v>474</v>
      </c>
      <c r="U24" s="89">
        <f>'EJEC NO IMPRIMIR'!U24/'EJEC REGULAR'!$D$1</f>
        <v>0</v>
      </c>
      <c r="V24" s="89">
        <f>'EJEC NO IMPRIMIR'!V24/'EJEC REGULAR'!$D$1</f>
        <v>0</v>
      </c>
      <c r="W24" s="89">
        <f>'EJEC NO IMPRIMIR'!W24/'EJEC REGULAR'!$D$1</f>
        <v>504069079</v>
      </c>
      <c r="X24" s="89">
        <f>'EJEC NO IMPRIMIR'!X24/'EJEC REGULAR'!$D$1</f>
        <v>288711681</v>
      </c>
      <c r="Y24" s="89">
        <f>'EJEC NO IMPRIMIR'!Y24/'EJEC REGULAR'!$D$1</f>
        <v>792780760</v>
      </c>
      <c r="Z24" s="75"/>
      <c r="AA24" s="74"/>
      <c r="AB24" s="75"/>
      <c r="AC24" s="75"/>
      <c r="AD24" s="75"/>
      <c r="AE24" s="75"/>
      <c r="AF24" s="75"/>
      <c r="AG24" s="75"/>
      <c r="AH24" s="75"/>
      <c r="AI24" s="75"/>
      <c r="AJ24" s="75"/>
    </row>
    <row r="25" spans="1:36" ht="22.5" customHeight="1" x14ac:dyDescent="0.35">
      <c r="A25" s="72"/>
      <c r="B25" s="94"/>
      <c r="C25" s="83"/>
      <c r="D25" s="88" t="s">
        <v>114</v>
      </c>
      <c r="E25" s="83"/>
      <c r="F25" s="89">
        <f>'EJEC NO IMPRIMIR'!F25/'EJEC REGULAR'!$D$1</f>
        <v>0</v>
      </c>
      <c r="G25" s="89">
        <f>'EJEC NO IMPRIMIR'!G25/'EJEC REGULAR'!$D$1</f>
        <v>0</v>
      </c>
      <c r="H25" s="89">
        <f>'EJEC NO IMPRIMIR'!H25/'EJEC REGULAR'!$D$1</f>
        <v>0</v>
      </c>
      <c r="I25" s="89">
        <f>'EJEC NO IMPRIMIR'!I25/'EJEC REGULAR'!$D$1</f>
        <v>0</v>
      </c>
      <c r="J25" s="89">
        <f>'EJEC NO IMPRIMIR'!J25/'EJEC REGULAR'!$D$1</f>
        <v>0</v>
      </c>
      <c r="K25" s="89">
        <f>'EJEC NO IMPRIMIR'!K25/'EJEC REGULAR'!$D$1</f>
        <v>0</v>
      </c>
      <c r="L25" s="89">
        <f>'EJEC NO IMPRIMIR'!L25/'EJEC REGULAR'!$D$1</f>
        <v>0</v>
      </c>
      <c r="M25" s="89">
        <f>'EJEC NO IMPRIMIR'!M25/'EJEC REGULAR'!$D$1</f>
        <v>0</v>
      </c>
      <c r="N25" s="89">
        <f>'EJEC NO IMPRIMIR'!N25/'EJEC REGULAR'!$D$1</f>
        <v>0</v>
      </c>
      <c r="O25" s="89">
        <f>'EJEC NO IMPRIMIR'!O25/'EJEC REGULAR'!$D$1</f>
        <v>0</v>
      </c>
      <c r="P25" s="89">
        <f>'EJEC NO IMPRIMIR'!P25/'EJEC REGULAR'!$D$1</f>
        <v>0</v>
      </c>
      <c r="Q25" s="89">
        <f>'EJEC NO IMPRIMIR'!Q25/'EJEC REGULAR'!$D$1</f>
        <v>0</v>
      </c>
      <c r="R25" s="89">
        <f>'EJEC NO IMPRIMIR'!R25/'EJEC REGULAR'!$D$1</f>
        <v>0</v>
      </c>
      <c r="S25" s="89">
        <f>'EJEC NO IMPRIMIR'!S25/'EJEC REGULAR'!$D$1</f>
        <v>270200000</v>
      </c>
      <c r="T25" s="89">
        <f>'EJEC NO IMPRIMIR'!T25/'EJEC REGULAR'!$D$1</f>
        <v>0</v>
      </c>
      <c r="U25" s="89">
        <f>'EJEC NO IMPRIMIR'!U25/'EJEC REGULAR'!$D$1</f>
        <v>0</v>
      </c>
      <c r="V25" s="89">
        <f>'EJEC NO IMPRIMIR'!V25/'EJEC REGULAR'!$D$1</f>
        <v>0</v>
      </c>
      <c r="W25" s="89">
        <f>'EJEC NO IMPRIMIR'!W25/'EJEC REGULAR'!$D$1</f>
        <v>0</v>
      </c>
      <c r="X25" s="89">
        <f>'EJEC NO IMPRIMIR'!X25/'EJEC REGULAR'!$D$1</f>
        <v>270200000</v>
      </c>
      <c r="Y25" s="89">
        <f>'EJEC NO IMPRIMIR'!Y25/'EJEC REGULAR'!$D$1</f>
        <v>270200000</v>
      </c>
      <c r="Z25" s="75"/>
      <c r="AA25" s="74"/>
      <c r="AB25" s="75"/>
      <c r="AC25" s="75"/>
      <c r="AD25" s="75"/>
      <c r="AE25" s="75"/>
      <c r="AF25" s="75"/>
      <c r="AG25" s="75"/>
      <c r="AH25" s="75"/>
      <c r="AI25" s="75"/>
      <c r="AJ25" s="75"/>
    </row>
    <row r="26" spans="1:36" ht="22.5" customHeight="1" x14ac:dyDescent="0.35">
      <c r="A26" s="72"/>
      <c r="B26" s="94"/>
      <c r="C26" s="83"/>
      <c r="D26" s="88" t="s">
        <v>115</v>
      </c>
      <c r="E26" s="83"/>
      <c r="F26" s="89">
        <f>'EJEC NO IMPRIMIR'!F26/'EJEC REGULAR'!$D$1</f>
        <v>0</v>
      </c>
      <c r="G26" s="89">
        <f>'EJEC NO IMPRIMIR'!G26/'EJEC REGULAR'!$D$1</f>
        <v>0</v>
      </c>
      <c r="H26" s="89">
        <f>'EJEC NO IMPRIMIR'!H26/'EJEC REGULAR'!$D$1</f>
        <v>0</v>
      </c>
      <c r="I26" s="89">
        <f>'EJEC NO IMPRIMIR'!I26/'EJEC REGULAR'!$D$1</f>
        <v>0</v>
      </c>
      <c r="J26" s="89">
        <f>'EJEC NO IMPRIMIR'!J26/'EJEC REGULAR'!$D$1</f>
        <v>0</v>
      </c>
      <c r="K26" s="89">
        <f>'EJEC NO IMPRIMIR'!K26/'EJEC REGULAR'!$D$1</f>
        <v>0</v>
      </c>
      <c r="L26" s="89">
        <f>'EJEC NO IMPRIMIR'!L26/'EJEC REGULAR'!$D$1</f>
        <v>0</v>
      </c>
      <c r="M26" s="89">
        <f>'EJEC NO IMPRIMIR'!M26/'EJEC REGULAR'!$D$1</f>
        <v>0</v>
      </c>
      <c r="N26" s="89">
        <f>'EJEC NO IMPRIMIR'!N26/'EJEC REGULAR'!$D$1</f>
        <v>0</v>
      </c>
      <c r="O26" s="89">
        <f>'EJEC NO IMPRIMIR'!O26/'EJEC REGULAR'!$D$1</f>
        <v>0</v>
      </c>
      <c r="P26" s="89">
        <f>'EJEC NO IMPRIMIR'!P26/'EJEC REGULAR'!$D$1</f>
        <v>0</v>
      </c>
      <c r="Q26" s="89">
        <f>'EJEC NO IMPRIMIR'!Q26/'EJEC REGULAR'!$D$1</f>
        <v>0</v>
      </c>
      <c r="R26" s="89">
        <f>'EJEC NO IMPRIMIR'!R26/'EJEC REGULAR'!$D$1</f>
        <v>0</v>
      </c>
      <c r="S26" s="89">
        <f>'EJEC NO IMPRIMIR'!S26/'EJEC REGULAR'!$D$1</f>
        <v>18511681</v>
      </c>
      <c r="T26" s="89">
        <f>'EJEC NO IMPRIMIR'!T26/'EJEC REGULAR'!$D$1</f>
        <v>0</v>
      </c>
      <c r="U26" s="89">
        <f>'EJEC NO IMPRIMIR'!U26/'EJEC REGULAR'!$D$1</f>
        <v>0</v>
      </c>
      <c r="V26" s="89">
        <f>'EJEC NO IMPRIMIR'!V26/'EJEC REGULAR'!$D$1</f>
        <v>0</v>
      </c>
      <c r="W26" s="89">
        <f>'EJEC NO IMPRIMIR'!W26/'EJEC REGULAR'!$D$1</f>
        <v>0</v>
      </c>
      <c r="X26" s="89">
        <f>'EJEC NO IMPRIMIR'!X26/'EJEC REGULAR'!$D$1</f>
        <v>18511681</v>
      </c>
      <c r="Y26" s="89">
        <f>'EJEC NO IMPRIMIR'!Y26/'EJEC REGULAR'!$D$1</f>
        <v>18511681</v>
      </c>
      <c r="Z26" s="75"/>
      <c r="AA26" s="74"/>
      <c r="AB26" s="75"/>
      <c r="AC26" s="75"/>
      <c r="AD26" s="75"/>
      <c r="AE26" s="75"/>
      <c r="AF26" s="75"/>
      <c r="AG26" s="75"/>
      <c r="AH26" s="75"/>
      <c r="AI26" s="75"/>
      <c r="AJ26" s="75"/>
    </row>
    <row r="27" spans="1:36" ht="22.5" customHeight="1" x14ac:dyDescent="0.35">
      <c r="A27" s="72"/>
      <c r="B27" s="94"/>
      <c r="C27" s="83"/>
      <c r="D27" s="88" t="s">
        <v>116</v>
      </c>
      <c r="E27" s="83"/>
      <c r="F27" s="89">
        <f>'EJEC NO IMPRIMIR'!F27/'EJEC REGULAR'!$D$1</f>
        <v>0</v>
      </c>
      <c r="G27" s="89">
        <f>'EJEC NO IMPRIMIR'!G27/'EJEC REGULAR'!$D$1</f>
        <v>0</v>
      </c>
      <c r="H27" s="89">
        <f>'EJEC NO IMPRIMIR'!H27/'EJEC REGULAR'!$D$1</f>
        <v>0</v>
      </c>
      <c r="I27" s="89">
        <f>'EJEC NO IMPRIMIR'!I27/'EJEC REGULAR'!$D$1</f>
        <v>0</v>
      </c>
      <c r="J27" s="89">
        <f>'EJEC NO IMPRIMIR'!J27/'EJEC REGULAR'!$D$1</f>
        <v>0</v>
      </c>
      <c r="K27" s="89">
        <f>'EJEC NO IMPRIMIR'!K27/'EJEC REGULAR'!$D$1</f>
        <v>0</v>
      </c>
      <c r="L27" s="89">
        <f>'EJEC NO IMPRIMIR'!L27/'EJEC REGULAR'!$D$1</f>
        <v>0</v>
      </c>
      <c r="M27" s="89">
        <f>'EJEC NO IMPRIMIR'!M27/'EJEC REGULAR'!$D$1</f>
        <v>0</v>
      </c>
      <c r="N27" s="89">
        <f>'EJEC NO IMPRIMIR'!N27/'EJEC REGULAR'!$D$1</f>
        <v>0</v>
      </c>
      <c r="O27" s="89">
        <f>'EJEC NO IMPRIMIR'!O27/'EJEC REGULAR'!$D$1</f>
        <v>0</v>
      </c>
      <c r="P27" s="89">
        <f>'EJEC NO IMPRIMIR'!P27/'EJEC REGULAR'!$D$1</f>
        <v>0</v>
      </c>
      <c r="Q27" s="89">
        <f>'EJEC NO IMPRIMIR'!Q27/'EJEC REGULAR'!$D$1</f>
        <v>0</v>
      </c>
      <c r="R27" s="89">
        <f>'EJEC NO IMPRIMIR'!R27/'EJEC REGULAR'!$D$1</f>
        <v>0</v>
      </c>
      <c r="S27" s="89">
        <f>'EJEC NO IMPRIMIR'!S27/'EJEC REGULAR'!$D$1</f>
        <v>0</v>
      </c>
      <c r="T27" s="89">
        <f>'EJEC NO IMPRIMIR'!T27/'EJEC REGULAR'!$D$1</f>
        <v>0</v>
      </c>
      <c r="U27" s="89">
        <f>'EJEC NO IMPRIMIR'!U27/'EJEC REGULAR'!$D$1</f>
        <v>0</v>
      </c>
      <c r="V27" s="89">
        <f>'EJEC NO IMPRIMIR'!V27/'EJEC REGULAR'!$D$1</f>
        <v>0</v>
      </c>
      <c r="W27" s="89">
        <f>'EJEC NO IMPRIMIR'!W27/'EJEC REGULAR'!$D$1</f>
        <v>0</v>
      </c>
      <c r="X27" s="89">
        <f>'EJEC NO IMPRIMIR'!X27/'EJEC REGULAR'!$D$1</f>
        <v>0</v>
      </c>
      <c r="Y27" s="89">
        <f>'EJEC NO IMPRIMIR'!Y27/'EJEC REGULAR'!$D$1</f>
        <v>0</v>
      </c>
      <c r="Z27" s="75"/>
      <c r="AA27" s="74"/>
      <c r="AB27" s="75"/>
      <c r="AC27" s="75"/>
      <c r="AD27" s="75"/>
      <c r="AE27" s="75"/>
      <c r="AF27" s="75"/>
      <c r="AG27" s="75"/>
      <c r="AH27" s="75"/>
      <c r="AI27" s="75"/>
      <c r="AJ27" s="75"/>
    </row>
    <row r="28" spans="1:36" ht="22.5" customHeight="1" x14ac:dyDescent="0.35">
      <c r="A28" s="72"/>
      <c r="B28" s="94"/>
      <c r="C28" s="83"/>
      <c r="D28" s="88" t="s">
        <v>117</v>
      </c>
      <c r="E28" s="83"/>
      <c r="F28" s="89">
        <f>'EJEC NO IMPRIMIR'!F28/'EJEC REGULAR'!$D$1</f>
        <v>0</v>
      </c>
      <c r="G28" s="89">
        <f>'EJEC NO IMPRIMIR'!G28/'EJEC REGULAR'!$D$1</f>
        <v>0</v>
      </c>
      <c r="H28" s="89">
        <f>'EJEC NO IMPRIMIR'!H28/'EJEC REGULAR'!$D$1</f>
        <v>0</v>
      </c>
      <c r="I28" s="89">
        <f>'EJEC NO IMPRIMIR'!I28/'EJEC REGULAR'!$D$1</f>
        <v>0</v>
      </c>
      <c r="J28" s="89">
        <f>'EJEC NO IMPRIMIR'!J28/'EJEC REGULAR'!$D$1</f>
        <v>0</v>
      </c>
      <c r="K28" s="89">
        <f>'EJEC NO IMPRIMIR'!K28/'EJEC REGULAR'!$D$1</f>
        <v>0</v>
      </c>
      <c r="L28" s="89">
        <f>'EJEC NO IMPRIMIR'!L28/'EJEC REGULAR'!$D$1</f>
        <v>0</v>
      </c>
      <c r="M28" s="89">
        <f>'EJEC NO IMPRIMIR'!M28/'EJEC REGULAR'!$D$1</f>
        <v>0</v>
      </c>
      <c r="N28" s="89">
        <f>'EJEC NO IMPRIMIR'!N28/'EJEC REGULAR'!$D$1</f>
        <v>0</v>
      </c>
      <c r="O28" s="89">
        <f>'EJEC NO IMPRIMIR'!O28/'EJEC REGULAR'!$D$1</f>
        <v>0</v>
      </c>
      <c r="P28" s="89">
        <f>'EJEC NO IMPRIMIR'!P28/'EJEC REGULAR'!$D$1</f>
        <v>0</v>
      </c>
      <c r="Q28" s="89">
        <f>'EJEC NO IMPRIMIR'!Q28/'EJEC REGULAR'!$D$1</f>
        <v>0</v>
      </c>
      <c r="R28" s="89">
        <f>'EJEC NO IMPRIMIR'!R28/'EJEC REGULAR'!$D$1</f>
        <v>0</v>
      </c>
      <c r="S28" s="89">
        <f>'EJEC NO IMPRIMIR'!S28/'EJEC REGULAR'!$D$1</f>
        <v>0</v>
      </c>
      <c r="T28" s="89">
        <f>'EJEC NO IMPRIMIR'!T28/'EJEC REGULAR'!$D$1</f>
        <v>0</v>
      </c>
      <c r="U28" s="89">
        <f>'EJEC NO IMPRIMIR'!U28/'EJEC REGULAR'!$D$1</f>
        <v>0</v>
      </c>
      <c r="V28" s="89">
        <f>'EJEC NO IMPRIMIR'!V28/'EJEC REGULAR'!$D$1</f>
        <v>0</v>
      </c>
      <c r="W28" s="89">
        <f>'EJEC NO IMPRIMIR'!W28/'EJEC REGULAR'!$D$1</f>
        <v>0</v>
      </c>
      <c r="X28" s="89">
        <f>'EJEC NO IMPRIMIR'!X28/'EJEC REGULAR'!$D$1</f>
        <v>0</v>
      </c>
      <c r="Y28" s="89">
        <f>'EJEC NO IMPRIMIR'!Y28/'EJEC REGULAR'!$D$1</f>
        <v>0</v>
      </c>
      <c r="Z28" s="75"/>
      <c r="AA28" s="74"/>
      <c r="AB28" s="75"/>
      <c r="AC28" s="75"/>
      <c r="AD28" s="75"/>
      <c r="AE28" s="75"/>
      <c r="AF28" s="75"/>
      <c r="AG28" s="75"/>
      <c r="AH28" s="75"/>
      <c r="AI28" s="75"/>
      <c r="AJ28" s="75"/>
    </row>
    <row r="29" spans="1:36" ht="22.5" customHeight="1" x14ac:dyDescent="0.35">
      <c r="A29" s="72"/>
      <c r="B29" s="94"/>
      <c r="C29" s="83"/>
      <c r="D29" s="88" t="s">
        <v>118</v>
      </c>
      <c r="E29" s="83"/>
      <c r="F29" s="89">
        <f>'EJEC NO IMPRIMIR'!F29/'EJEC REGULAR'!$D$1</f>
        <v>0</v>
      </c>
      <c r="G29" s="89">
        <f>'EJEC NO IMPRIMIR'!G29/'EJEC REGULAR'!$D$1</f>
        <v>0</v>
      </c>
      <c r="H29" s="89">
        <f>'EJEC NO IMPRIMIR'!H29/'EJEC REGULAR'!$D$1</f>
        <v>0</v>
      </c>
      <c r="I29" s="89">
        <f>'EJEC NO IMPRIMIR'!I29/'EJEC REGULAR'!$D$1</f>
        <v>0</v>
      </c>
      <c r="J29" s="89">
        <f>'EJEC NO IMPRIMIR'!J29/'EJEC REGULAR'!$D$1</f>
        <v>0</v>
      </c>
      <c r="K29" s="89">
        <f>'EJEC NO IMPRIMIR'!K29/'EJEC REGULAR'!$D$1</f>
        <v>0</v>
      </c>
      <c r="L29" s="89">
        <f>'EJEC NO IMPRIMIR'!L29/'EJEC REGULAR'!$D$1</f>
        <v>0</v>
      </c>
      <c r="M29" s="89">
        <f>'EJEC NO IMPRIMIR'!M29/'EJEC REGULAR'!$D$1</f>
        <v>0</v>
      </c>
      <c r="N29" s="89">
        <f>'EJEC NO IMPRIMIR'!N29/'EJEC REGULAR'!$D$1</f>
        <v>0</v>
      </c>
      <c r="O29" s="89">
        <f>'EJEC NO IMPRIMIR'!O29/'EJEC REGULAR'!$D$1</f>
        <v>0</v>
      </c>
      <c r="P29" s="89">
        <f>'EJEC NO IMPRIMIR'!P29/'EJEC REGULAR'!$D$1</f>
        <v>0</v>
      </c>
      <c r="Q29" s="89">
        <f>'EJEC NO IMPRIMIR'!Q29/'EJEC REGULAR'!$D$1</f>
        <v>0</v>
      </c>
      <c r="R29" s="89">
        <f>'EJEC NO IMPRIMIR'!R29/'EJEC REGULAR'!$D$1</f>
        <v>0</v>
      </c>
      <c r="S29" s="89">
        <f>'EJEC NO IMPRIMIR'!S29/'EJEC REGULAR'!$D$1</f>
        <v>0</v>
      </c>
      <c r="T29" s="89">
        <f>'EJEC NO IMPRIMIR'!T29/'EJEC REGULAR'!$D$1</f>
        <v>0</v>
      </c>
      <c r="U29" s="89">
        <f>'EJEC NO IMPRIMIR'!U29/'EJEC REGULAR'!$D$1</f>
        <v>0</v>
      </c>
      <c r="V29" s="89">
        <f>'EJEC NO IMPRIMIR'!V29/'EJEC REGULAR'!$D$1</f>
        <v>0</v>
      </c>
      <c r="W29" s="89">
        <f>'EJEC NO IMPRIMIR'!W29/'EJEC REGULAR'!$D$1</f>
        <v>0</v>
      </c>
      <c r="X29" s="89">
        <f>'EJEC NO IMPRIMIR'!X29/'EJEC REGULAR'!$D$1</f>
        <v>0</v>
      </c>
      <c r="Y29" s="89">
        <f>'EJEC NO IMPRIMIR'!Y29/'EJEC REGULAR'!$D$1</f>
        <v>0</v>
      </c>
      <c r="Z29" s="75"/>
      <c r="AA29" s="74"/>
      <c r="AB29" s="75"/>
      <c r="AC29" s="75"/>
      <c r="AD29" s="75"/>
      <c r="AE29" s="75"/>
      <c r="AF29" s="75"/>
      <c r="AG29" s="75"/>
      <c r="AH29" s="75"/>
      <c r="AI29" s="75"/>
      <c r="AJ29" s="75"/>
    </row>
    <row r="30" spans="1:36" ht="22.5" customHeight="1" x14ac:dyDescent="0.35">
      <c r="A30" s="72"/>
      <c r="B30" s="94"/>
      <c r="C30" s="83"/>
      <c r="D30" s="88" t="s">
        <v>119</v>
      </c>
      <c r="E30" s="83"/>
      <c r="F30" s="89">
        <f>'EJEC NO IMPRIMIR'!F30/'EJEC REGULAR'!$D$1</f>
        <v>0</v>
      </c>
      <c r="G30" s="89">
        <f>'EJEC NO IMPRIMIR'!G30/'EJEC REGULAR'!$D$1</f>
        <v>0</v>
      </c>
      <c r="H30" s="89">
        <f>'EJEC NO IMPRIMIR'!H30/'EJEC REGULAR'!$D$1</f>
        <v>0</v>
      </c>
      <c r="I30" s="89">
        <f>'EJEC NO IMPRIMIR'!I30/'EJEC REGULAR'!$D$1</f>
        <v>0</v>
      </c>
      <c r="J30" s="89">
        <f>'EJEC NO IMPRIMIR'!J30/'EJEC REGULAR'!$D$1</f>
        <v>204698</v>
      </c>
      <c r="K30" s="89">
        <f>'EJEC NO IMPRIMIR'!K30/'EJEC REGULAR'!$D$1</f>
        <v>71497414</v>
      </c>
      <c r="L30" s="89">
        <f>'EJEC NO IMPRIMIR'!L30/'EJEC REGULAR'!$D$1</f>
        <v>267020449</v>
      </c>
      <c r="M30" s="89">
        <f>'EJEC NO IMPRIMIR'!M30/'EJEC REGULAR'!$D$1</f>
        <v>11341914</v>
      </c>
      <c r="N30" s="89">
        <f>'EJEC NO IMPRIMIR'!N30/'EJEC REGULAR'!$D$1</f>
        <v>54792913</v>
      </c>
      <c r="O30" s="89">
        <f>'EJEC NO IMPRIMIR'!O30/'EJEC REGULAR'!$D$1</f>
        <v>86</v>
      </c>
      <c r="P30" s="89">
        <f>'EJEC NO IMPRIMIR'!P30/'EJEC REGULAR'!$D$1</f>
        <v>47771663</v>
      </c>
      <c r="Q30" s="89">
        <f>'EJEC NO IMPRIMIR'!Q30/'EJEC REGULAR'!$D$1</f>
        <v>0</v>
      </c>
      <c r="R30" s="89">
        <f>'EJEC NO IMPRIMIR'!R30/'EJEC REGULAR'!$D$1</f>
        <v>0</v>
      </c>
      <c r="S30" s="89">
        <f>'EJEC NO IMPRIMIR'!S30/'EJEC REGULAR'!$D$1</f>
        <v>51439468</v>
      </c>
      <c r="T30" s="89">
        <f>'EJEC NO IMPRIMIR'!T30/'EJEC REGULAR'!$D$1</f>
        <v>474</v>
      </c>
      <c r="U30" s="89">
        <f>'EJEC NO IMPRIMIR'!U30/'EJEC REGULAR'!$D$1</f>
        <v>0</v>
      </c>
      <c r="V30" s="89">
        <f>'EJEC NO IMPRIMIR'!V30/'EJEC REGULAR'!$D$1</f>
        <v>0</v>
      </c>
      <c r="W30" s="89">
        <f>'EJEC NO IMPRIMIR'!W30/'EJEC REGULAR'!$D$1</f>
        <v>504069079</v>
      </c>
      <c r="X30" s="89">
        <f>'EJEC NO IMPRIMIR'!X30/'EJEC REGULAR'!$D$1</f>
        <v>0</v>
      </c>
      <c r="Y30" s="89">
        <f>'EJEC NO IMPRIMIR'!Y30/'EJEC REGULAR'!$D$1</f>
        <v>504069079</v>
      </c>
      <c r="Z30" s="75"/>
      <c r="AA30" s="74"/>
      <c r="AB30" s="75"/>
      <c r="AC30" s="75"/>
      <c r="AD30" s="75"/>
      <c r="AE30" s="75"/>
      <c r="AF30" s="75"/>
      <c r="AG30" s="75"/>
      <c r="AH30" s="75"/>
      <c r="AI30" s="75"/>
      <c r="AJ30" s="75"/>
    </row>
    <row r="31" spans="1:36" ht="22.5" customHeight="1" x14ac:dyDescent="0.35">
      <c r="A31" s="72"/>
      <c r="B31" s="94"/>
      <c r="C31" s="83"/>
      <c r="D31" s="88" t="s">
        <v>120</v>
      </c>
      <c r="E31" s="83"/>
      <c r="F31" s="89">
        <f>'EJEC NO IMPRIMIR'!F31/'EJEC REGULAR'!$D$1</f>
        <v>0</v>
      </c>
      <c r="G31" s="89">
        <f>'EJEC NO IMPRIMIR'!G31/'EJEC REGULAR'!$D$1</f>
        <v>0</v>
      </c>
      <c r="H31" s="89">
        <f>'EJEC NO IMPRIMIR'!H31/'EJEC REGULAR'!$D$1</f>
        <v>0</v>
      </c>
      <c r="I31" s="89">
        <f>'EJEC NO IMPRIMIR'!I31/'EJEC REGULAR'!$D$1</f>
        <v>0</v>
      </c>
      <c r="J31" s="89">
        <f>'EJEC NO IMPRIMIR'!J31/'EJEC REGULAR'!$D$1</f>
        <v>0</v>
      </c>
      <c r="K31" s="89">
        <f>'EJEC NO IMPRIMIR'!K31/'EJEC REGULAR'!$D$1</f>
        <v>0</v>
      </c>
      <c r="L31" s="89">
        <f>'EJEC NO IMPRIMIR'!L31/'EJEC REGULAR'!$D$1</f>
        <v>0</v>
      </c>
      <c r="M31" s="89">
        <f>'EJEC NO IMPRIMIR'!M31/'EJEC REGULAR'!$D$1</f>
        <v>0</v>
      </c>
      <c r="N31" s="89">
        <f>'EJEC NO IMPRIMIR'!N31/'EJEC REGULAR'!$D$1</f>
        <v>0</v>
      </c>
      <c r="O31" s="89">
        <f>'EJEC NO IMPRIMIR'!O31/'EJEC REGULAR'!$D$1</f>
        <v>0</v>
      </c>
      <c r="P31" s="89">
        <f>'EJEC NO IMPRIMIR'!P31/'EJEC REGULAR'!$D$1</f>
        <v>0</v>
      </c>
      <c r="Q31" s="89">
        <f>'EJEC NO IMPRIMIR'!Q31/'EJEC REGULAR'!$D$1</f>
        <v>0</v>
      </c>
      <c r="R31" s="89">
        <f>'EJEC NO IMPRIMIR'!R31/'EJEC REGULAR'!$D$1</f>
        <v>0</v>
      </c>
      <c r="S31" s="89">
        <f>'EJEC NO IMPRIMIR'!S31/'EJEC REGULAR'!$D$1</f>
        <v>0</v>
      </c>
      <c r="T31" s="89">
        <f>'EJEC NO IMPRIMIR'!T31/'EJEC REGULAR'!$D$1</f>
        <v>0</v>
      </c>
      <c r="U31" s="89">
        <f>'EJEC NO IMPRIMIR'!U31/'EJEC REGULAR'!$D$1</f>
        <v>0</v>
      </c>
      <c r="V31" s="89">
        <f>'EJEC NO IMPRIMIR'!V31/'EJEC REGULAR'!$D$1</f>
        <v>0</v>
      </c>
      <c r="W31" s="89">
        <f>'EJEC NO IMPRIMIR'!W31/'EJEC REGULAR'!$D$1</f>
        <v>0</v>
      </c>
      <c r="X31" s="89">
        <f>'EJEC NO IMPRIMIR'!X31/'EJEC REGULAR'!$D$1</f>
        <v>0</v>
      </c>
      <c r="Y31" s="89">
        <f>'EJEC NO IMPRIMIR'!Y31/'EJEC REGULAR'!$D$1</f>
        <v>0</v>
      </c>
      <c r="Z31" s="75"/>
      <c r="AA31" s="74"/>
      <c r="AB31" s="75"/>
      <c r="AC31" s="75"/>
      <c r="AD31" s="75"/>
      <c r="AE31" s="75"/>
      <c r="AF31" s="75"/>
      <c r="AG31" s="75"/>
      <c r="AH31" s="75"/>
      <c r="AI31" s="75"/>
      <c r="AJ31" s="75"/>
    </row>
    <row r="32" spans="1:36" ht="22.5" customHeight="1" x14ac:dyDescent="0.35">
      <c r="A32" s="72"/>
      <c r="B32" s="87">
        <v>14</v>
      </c>
      <c r="C32" s="83"/>
      <c r="D32" s="88" t="s">
        <v>95</v>
      </c>
      <c r="E32" s="83"/>
      <c r="F32" s="89">
        <f>'EJEC NO IMPRIMIR'!F32/'EJEC REGULAR'!$D$1</f>
        <v>0</v>
      </c>
      <c r="G32" s="89">
        <f>'EJEC NO IMPRIMIR'!G32/'EJEC REGULAR'!$D$1</f>
        <v>0</v>
      </c>
      <c r="H32" s="89">
        <f>'EJEC NO IMPRIMIR'!H32/'EJEC REGULAR'!$D$1</f>
        <v>0</v>
      </c>
      <c r="I32" s="89">
        <f>'EJEC NO IMPRIMIR'!I32/'EJEC REGULAR'!$D$1</f>
        <v>0</v>
      </c>
      <c r="J32" s="89">
        <f>'EJEC NO IMPRIMIR'!J32/'EJEC REGULAR'!$D$1</f>
        <v>0</v>
      </c>
      <c r="K32" s="89">
        <f>'EJEC NO IMPRIMIR'!K32/'EJEC REGULAR'!$D$1</f>
        <v>0</v>
      </c>
      <c r="L32" s="89">
        <f>'EJEC NO IMPRIMIR'!L32/'EJEC REGULAR'!$D$1</f>
        <v>0</v>
      </c>
      <c r="M32" s="89">
        <f>'EJEC NO IMPRIMIR'!M32/'EJEC REGULAR'!$D$1</f>
        <v>0</v>
      </c>
      <c r="N32" s="89">
        <f>'EJEC NO IMPRIMIR'!N32/'EJEC REGULAR'!$D$1</f>
        <v>0</v>
      </c>
      <c r="O32" s="89">
        <f>'EJEC NO IMPRIMIR'!O32/'EJEC REGULAR'!$D$1</f>
        <v>0</v>
      </c>
      <c r="P32" s="89">
        <f>'EJEC NO IMPRIMIR'!P32/'EJEC REGULAR'!$D$1</f>
        <v>0</v>
      </c>
      <c r="Q32" s="89">
        <f>'EJEC NO IMPRIMIR'!Q32/'EJEC REGULAR'!$D$1</f>
        <v>0</v>
      </c>
      <c r="R32" s="89">
        <f>'EJEC NO IMPRIMIR'!R32/'EJEC REGULAR'!$D$1</f>
        <v>0</v>
      </c>
      <c r="S32" s="89">
        <f>'EJEC NO IMPRIMIR'!S32/'EJEC REGULAR'!$D$1</f>
        <v>0</v>
      </c>
      <c r="T32" s="89">
        <f>'EJEC NO IMPRIMIR'!T32/'EJEC REGULAR'!$D$1</f>
        <v>0</v>
      </c>
      <c r="U32" s="89">
        <f>'EJEC NO IMPRIMIR'!U32/'EJEC REGULAR'!$D$1</f>
        <v>0</v>
      </c>
      <c r="V32" s="89">
        <f>'EJEC NO IMPRIMIR'!V32/'EJEC REGULAR'!$D$1</f>
        <v>0</v>
      </c>
      <c r="W32" s="89">
        <f>'EJEC NO IMPRIMIR'!W32/'EJEC REGULAR'!$D$1</f>
        <v>0</v>
      </c>
      <c r="X32" s="89">
        <f>'EJEC NO IMPRIMIR'!X32/'EJEC REGULAR'!$D$1</f>
        <v>0</v>
      </c>
      <c r="Y32" s="89">
        <f>SUM(G32:V32)</f>
        <v>0</v>
      </c>
      <c r="Z32" s="75"/>
      <c r="AA32" s="74">
        <f t="shared" si="6"/>
        <v>0</v>
      </c>
      <c r="AB32" s="75"/>
      <c r="AC32" s="75"/>
      <c r="AD32" s="75">
        <f t="shared" si="3"/>
        <v>0</v>
      </c>
      <c r="AE32" s="75"/>
      <c r="AF32" s="75"/>
      <c r="AH32" s="75">
        <f t="shared" si="4"/>
        <v>0</v>
      </c>
      <c r="AI32" s="75">
        <f t="shared" si="5"/>
        <v>0</v>
      </c>
      <c r="AJ32" s="75"/>
    </row>
    <row r="33" spans="1:42" ht="22.5" customHeight="1" x14ac:dyDescent="0.35">
      <c r="A33" s="72"/>
      <c r="B33" s="87" t="s">
        <v>74</v>
      </c>
      <c r="C33" s="83"/>
      <c r="D33" s="88" t="s">
        <v>5</v>
      </c>
      <c r="E33" s="83"/>
      <c r="F33" s="89">
        <f>'EJEC NO IMPRIMIR'!F33/'EJEC REGULAR'!$D$1</f>
        <v>711765.34400000004</v>
      </c>
      <c r="G33" s="89">
        <f>'EJEC NO IMPRIMIR'!G33/'EJEC REGULAR'!$D$1</f>
        <v>328459.93099999998</v>
      </c>
      <c r="H33" s="89">
        <f>'EJEC NO IMPRIMIR'!H33/'EJEC REGULAR'!$D$1</f>
        <v>124672.762</v>
      </c>
      <c r="I33" s="89">
        <f>'EJEC NO IMPRIMIR'!I33/'EJEC REGULAR'!$D$1</f>
        <v>403805.67200000002</v>
      </c>
      <c r="J33" s="89">
        <f>'EJEC NO IMPRIMIR'!J33/'EJEC REGULAR'!$D$1</f>
        <v>2999811.3369999998</v>
      </c>
      <c r="K33" s="89">
        <f>'EJEC NO IMPRIMIR'!K33/'EJEC REGULAR'!$D$1</f>
        <v>35571115.611000001</v>
      </c>
      <c r="L33" s="89">
        <f>'EJEC NO IMPRIMIR'!L33/'EJEC REGULAR'!$D$1</f>
        <v>165265268.289</v>
      </c>
      <c r="M33" s="89">
        <f>'EJEC NO IMPRIMIR'!M33/'EJEC REGULAR'!$D$1</f>
        <v>12003424.072000001</v>
      </c>
      <c r="N33" s="89">
        <f>'EJEC NO IMPRIMIR'!N33/'EJEC REGULAR'!$D$1</f>
        <v>24168495.625999998</v>
      </c>
      <c r="O33" s="89">
        <f>'EJEC NO IMPRIMIR'!O33/'EJEC REGULAR'!$D$1</f>
        <v>689609.60199999996</v>
      </c>
      <c r="P33" s="89">
        <f>'EJEC NO IMPRIMIR'!P33/'EJEC REGULAR'!$D$1</f>
        <v>24218302.585000001</v>
      </c>
      <c r="Q33" s="89">
        <f>'EJEC NO IMPRIMIR'!Q33/'EJEC REGULAR'!$D$1</f>
        <v>0</v>
      </c>
      <c r="R33" s="89">
        <f>'EJEC NO IMPRIMIR'!R33/'EJEC REGULAR'!$D$1</f>
        <v>0</v>
      </c>
      <c r="S33" s="89">
        <f>'EJEC NO IMPRIMIR'!S33/'EJEC REGULAR'!$D$1</f>
        <v>77020526.643000007</v>
      </c>
      <c r="T33" s="89">
        <f>'EJEC NO IMPRIMIR'!T33/'EJEC REGULAR'!$D$1</f>
        <v>2895289.412</v>
      </c>
      <c r="U33" s="89">
        <f>'EJEC NO IMPRIMIR'!U33/'EJEC REGULAR'!$D$1</f>
        <v>231923</v>
      </c>
      <c r="V33" s="89">
        <f>'EJEC NO IMPRIMIR'!V33/'EJEC REGULAR'!$D$1</f>
        <v>0</v>
      </c>
      <c r="W33" s="89">
        <f>'EJEC NO IMPRIMIR'!W33/'EJEC REGULAR'!$D$1</f>
        <v>0</v>
      </c>
      <c r="X33" s="89">
        <f>'EJEC NO IMPRIMIR'!X33/'EJEC REGULAR'!$D$1</f>
        <v>346632469.88599998</v>
      </c>
      <c r="Y33" s="89">
        <f>SUM(G33:V33)</f>
        <v>345920704.542</v>
      </c>
      <c r="Z33" s="75"/>
      <c r="AA33" s="74">
        <f t="shared" si="6"/>
        <v>345688781.542</v>
      </c>
      <c r="AB33" s="75"/>
      <c r="AC33" s="75" t="e">
        <f>+#REF!</f>
        <v>#REF!</v>
      </c>
      <c r="AD33" s="75" t="e">
        <f t="shared" si="3"/>
        <v>#REF!</v>
      </c>
      <c r="AE33" s="75"/>
      <c r="AF33" s="75"/>
      <c r="AG33" s="75">
        <v>30008336678</v>
      </c>
      <c r="AH33" s="75">
        <f t="shared" si="4"/>
        <v>30008336.677999999</v>
      </c>
      <c r="AI33" s="75" t="e">
        <f t="shared" si="5"/>
        <v>#REF!</v>
      </c>
      <c r="AJ33" s="75"/>
    </row>
    <row r="34" spans="1:42" s="109" customFormat="1" ht="24.95" customHeight="1" x14ac:dyDescent="0.25">
      <c r="A34" s="106"/>
      <c r="B34" s="79"/>
      <c r="C34" s="63"/>
      <c r="D34" s="64" t="s">
        <v>6</v>
      </c>
      <c r="E34" s="65"/>
      <c r="F34" s="66">
        <f>SUM(F35,F36,F37,F38,F43,F44,F45,F54,F55,F59,F60,F64,F65)</f>
        <v>20576005.467</v>
      </c>
      <c r="G34" s="66">
        <f>SUM(G35,G36,G37,G38,G43,G44,G45,G54,G55,G59,G60,G64,G65)</f>
        <v>6200429.2489999998</v>
      </c>
      <c r="H34" s="66">
        <f t="shared" ref="H34:AC34" si="8">SUM(H35,H36,H37,H38,H43,H44,H45,H54,H55,H59,H60,H64,H65)</f>
        <v>2873082.0070000002</v>
      </c>
      <c r="I34" s="66">
        <f t="shared" si="8"/>
        <v>7998628.3960000006</v>
      </c>
      <c r="J34" s="66">
        <f t="shared" si="8"/>
        <v>17768662.574000001</v>
      </c>
      <c r="K34" s="66">
        <f t="shared" si="8"/>
        <v>154676001.148</v>
      </c>
      <c r="L34" s="66">
        <f t="shared" si="8"/>
        <v>1114346428.398</v>
      </c>
      <c r="M34" s="66">
        <f t="shared" si="8"/>
        <v>84310066.893999994</v>
      </c>
      <c r="N34" s="66">
        <f t="shared" si="8"/>
        <v>95924680.064999998</v>
      </c>
      <c r="O34" s="66">
        <f t="shared" si="8"/>
        <v>5112451.9140000008</v>
      </c>
      <c r="P34" s="66">
        <f t="shared" si="8"/>
        <v>162924580.324</v>
      </c>
      <c r="Q34" s="66">
        <f t="shared" ref="Q34:R34" si="9">SUM(Q35,Q36,Q37,Q38,Q43,Q44,Q45,Q54,Q55,Q59,Q60,Q64,Q65)</f>
        <v>140610960.36899999</v>
      </c>
      <c r="R34" s="66">
        <f t="shared" si="9"/>
        <v>370238657.18599999</v>
      </c>
      <c r="S34" s="66">
        <f t="shared" si="8"/>
        <v>732463653.48599994</v>
      </c>
      <c r="T34" s="66">
        <f t="shared" si="8"/>
        <v>20741830.033999998</v>
      </c>
      <c r="U34" s="66">
        <f t="shared" si="8"/>
        <v>1713371</v>
      </c>
      <c r="V34" s="66">
        <f t="shared" si="8"/>
        <v>12031003</v>
      </c>
      <c r="W34" s="66">
        <f t="shared" ref="W34:X34" si="10">SUM(W35,W36,W37,W38,W43,W44,W45,W54,W55,W59,W60,W64,W65)</f>
        <v>504069079</v>
      </c>
      <c r="X34" s="66">
        <f t="shared" si="10"/>
        <v>2446441412.5110002</v>
      </c>
      <c r="Y34" s="66">
        <f>SUM(Y35,Y36,Y37,Y38,Y43,Y44,Y45,Y54,Y55,Y59,Y60,Y64,Y65)</f>
        <v>2950510491.5110002</v>
      </c>
      <c r="Z34" s="105"/>
      <c r="AA34" s="107">
        <f t="shared" si="8"/>
        <v>2936766117.5110002</v>
      </c>
      <c r="AB34" s="105"/>
      <c r="AC34" s="107" t="e">
        <f t="shared" si="8"/>
        <v>#REF!</v>
      </c>
      <c r="AD34" s="75" t="e">
        <f t="shared" si="3"/>
        <v>#REF!</v>
      </c>
      <c r="AE34" s="105"/>
      <c r="AF34" s="105"/>
      <c r="AG34" s="75"/>
      <c r="AH34" s="105"/>
      <c r="AI34" s="105"/>
      <c r="AJ34" s="105"/>
      <c r="AM34" s="107" t="e">
        <f>+Y34+#REF!</f>
        <v>#REF!</v>
      </c>
      <c r="AO34" s="111">
        <f>+Y34-U34-V34</f>
        <v>2936766117.5110002</v>
      </c>
      <c r="AP34" s="111">
        <f>+AO34-1701804200</f>
        <v>1234961917.5110002</v>
      </c>
    </row>
    <row r="35" spans="1:42" ht="22.5" customHeight="1" x14ac:dyDescent="0.35">
      <c r="A35" s="72"/>
      <c r="B35" s="87" t="s">
        <v>7</v>
      </c>
      <c r="C35" s="83"/>
      <c r="D35" s="88" t="s">
        <v>8</v>
      </c>
      <c r="E35" s="83"/>
      <c r="F35" s="99">
        <f>'EJEC NO IMPRIMIR'!F35/'EJEC REGULAR'!$D$1</f>
        <v>14222486.33</v>
      </c>
      <c r="G35" s="99">
        <f>'EJEC NO IMPRIMIR'!G35/'EJEC REGULAR'!$D$1</f>
        <v>5349194.4780000001</v>
      </c>
      <c r="H35" s="99">
        <f>'EJEC NO IMPRIMIR'!H35/'EJEC REGULAR'!$D$1</f>
        <v>2496680.8459999999</v>
      </c>
      <c r="I35" s="99">
        <f>'EJEC NO IMPRIMIR'!I35/'EJEC REGULAR'!$D$1</f>
        <v>6881297.4129999997</v>
      </c>
      <c r="J35" s="99">
        <f>'EJEC NO IMPRIMIR'!J35/'EJEC REGULAR'!$D$1</f>
        <v>9343439.9890000001</v>
      </c>
      <c r="K35" s="99">
        <f>'EJEC NO IMPRIMIR'!K35/'EJEC REGULAR'!$D$1</f>
        <v>14102717.787</v>
      </c>
      <c r="L35" s="99">
        <f>'EJEC NO IMPRIMIR'!L35/'EJEC REGULAR'!$D$1</f>
        <v>95841986.178000003</v>
      </c>
      <c r="M35" s="99">
        <f>'EJEC NO IMPRIMIR'!M35/'EJEC REGULAR'!$D$1</f>
        <v>7068704.5499999998</v>
      </c>
      <c r="N35" s="99">
        <f>'EJEC NO IMPRIMIR'!N35/'EJEC REGULAR'!$D$1</f>
        <v>5125323.5750000002</v>
      </c>
      <c r="O35" s="99">
        <f>'EJEC NO IMPRIMIR'!O35/'EJEC REGULAR'!$D$1</f>
        <v>4215594.767</v>
      </c>
      <c r="P35" s="99">
        <f>'EJEC NO IMPRIMIR'!P35/'EJEC REGULAR'!$D$1</f>
        <v>6782033.5810000002</v>
      </c>
      <c r="Q35" s="99">
        <f>'EJEC NO IMPRIMIR'!Q35/'EJEC REGULAR'!$D$1</f>
        <v>219845.935</v>
      </c>
      <c r="R35" s="99">
        <f>'EJEC NO IMPRIMIR'!R35/'EJEC REGULAR'!$D$1</f>
        <v>6102335.1129999999</v>
      </c>
      <c r="S35" s="99">
        <f>'EJEC NO IMPRIMIR'!S35/'EJEC REGULAR'!$D$1</f>
        <v>10866850.044</v>
      </c>
      <c r="T35" s="99">
        <f>'EJEC NO IMPRIMIR'!T35/'EJEC REGULAR'!$D$1</f>
        <v>14505043.59</v>
      </c>
      <c r="U35" s="99">
        <f>'EJEC NO IMPRIMIR'!U35/'EJEC REGULAR'!$D$1</f>
        <v>1236766</v>
      </c>
      <c r="V35" s="99">
        <f>'EJEC NO IMPRIMIR'!V35/'EJEC REGULAR'!$D$1</f>
        <v>7804571</v>
      </c>
      <c r="W35" s="99">
        <f>'EJEC NO IMPRIMIR'!W35/'EJEC REGULAR'!$D$1</f>
        <v>0</v>
      </c>
      <c r="X35" s="99">
        <f>'EJEC NO IMPRIMIR'!X35/'EJEC REGULAR'!$D$1</f>
        <v>212164871.176</v>
      </c>
      <c r="Y35" s="89">
        <f>SUM(F35:V35)</f>
        <v>212164871.176</v>
      </c>
      <c r="Z35" s="75"/>
      <c r="AA35" s="74">
        <f t="shared" si="6"/>
        <v>203123534.176</v>
      </c>
      <c r="AB35" s="75"/>
      <c r="AC35" s="75" t="e">
        <f>+#REF!</f>
        <v>#REF!</v>
      </c>
      <c r="AD35" s="75" t="e">
        <f t="shared" si="3"/>
        <v>#REF!</v>
      </c>
      <c r="AE35" s="75"/>
      <c r="AF35" s="75"/>
      <c r="AG35" s="75">
        <v>123974792808</v>
      </c>
      <c r="AH35" s="75">
        <f t="shared" si="4"/>
        <v>123974792.808</v>
      </c>
      <c r="AI35" s="75" t="e">
        <f t="shared" ref="AI35" si="11">+AD35-AH35</f>
        <v>#REF!</v>
      </c>
      <c r="AJ35" s="75"/>
      <c r="AO35" s="111">
        <f t="shared" ref="AO35:AO65" si="12">+Y35-U35-V35</f>
        <v>203123534.176</v>
      </c>
      <c r="AP35" s="112">
        <f>+Y35</f>
        <v>212164871.176</v>
      </c>
    </row>
    <row r="36" spans="1:42" ht="22.5" customHeight="1" x14ac:dyDescent="0.35">
      <c r="A36" s="72"/>
      <c r="B36" s="87" t="s">
        <v>9</v>
      </c>
      <c r="C36" s="83"/>
      <c r="D36" s="88" t="s">
        <v>10</v>
      </c>
      <c r="E36" s="83"/>
      <c r="F36" s="89">
        <f>'EJEC NO IMPRIMIR'!F36/'EJEC REGULAR'!$D$1</f>
        <v>3555094.2349999999</v>
      </c>
      <c r="G36" s="89">
        <f>'EJEC NO IMPRIMIR'!G36/'EJEC REGULAR'!$D$1</f>
        <v>173574.16899999999</v>
      </c>
      <c r="H36" s="89">
        <f>'EJEC NO IMPRIMIR'!H36/'EJEC REGULAR'!$D$1</f>
        <v>129112.72199999999</v>
      </c>
      <c r="I36" s="89">
        <f>'EJEC NO IMPRIMIR'!I36/'EJEC REGULAR'!$D$1</f>
        <v>283607.15999999997</v>
      </c>
      <c r="J36" s="89">
        <f>'EJEC NO IMPRIMIR'!J36/'EJEC REGULAR'!$D$1</f>
        <v>536606.63300000003</v>
      </c>
      <c r="K36" s="89">
        <f>'EJEC NO IMPRIMIR'!K36/'EJEC REGULAR'!$D$1</f>
        <v>1144472.4750000001</v>
      </c>
      <c r="L36" s="89">
        <f>'EJEC NO IMPRIMIR'!L36/'EJEC REGULAR'!$D$1</f>
        <v>6230829.057</v>
      </c>
      <c r="M36" s="89">
        <f>'EJEC NO IMPRIMIR'!M36/'EJEC REGULAR'!$D$1</f>
        <v>554336.51500000001</v>
      </c>
      <c r="N36" s="89">
        <f>'EJEC NO IMPRIMIR'!N36/'EJEC REGULAR'!$D$1</f>
        <v>252432.685</v>
      </c>
      <c r="O36" s="89">
        <f>'EJEC NO IMPRIMIR'!O36/'EJEC REGULAR'!$D$1</f>
        <v>246870.76300000001</v>
      </c>
      <c r="P36" s="89">
        <f>'EJEC NO IMPRIMIR'!P36/'EJEC REGULAR'!$D$1</f>
        <v>624452.97199999995</v>
      </c>
      <c r="Q36" s="89">
        <f>'EJEC NO IMPRIMIR'!Q36/'EJEC REGULAR'!$D$1</f>
        <v>5508.4340000000002</v>
      </c>
      <c r="R36" s="89">
        <f>'EJEC NO IMPRIMIR'!R36/'EJEC REGULAR'!$D$1</f>
        <v>2849.0729999999999</v>
      </c>
      <c r="S36" s="89">
        <f>'EJEC NO IMPRIMIR'!S36/'EJEC REGULAR'!$D$1</f>
        <v>827901.16500000004</v>
      </c>
      <c r="T36" s="89">
        <f>'EJEC NO IMPRIMIR'!T36/'EJEC REGULAR'!$D$1</f>
        <v>1409233.571</v>
      </c>
      <c r="U36" s="89">
        <f>'EJEC NO IMPRIMIR'!U36/'EJEC REGULAR'!$D$1</f>
        <v>110935</v>
      </c>
      <c r="V36" s="89">
        <f>'EJEC NO IMPRIMIR'!V36/'EJEC REGULAR'!$D$1</f>
        <v>2320206</v>
      </c>
      <c r="W36" s="89">
        <f>'EJEC NO IMPRIMIR'!W36/'EJEC REGULAR'!$D$1</f>
        <v>0</v>
      </c>
      <c r="X36" s="89">
        <f>'EJEC NO IMPRIMIR'!X36/'EJEC REGULAR'!$D$1</f>
        <v>18408022.629000001</v>
      </c>
      <c r="Y36" s="89">
        <f t="shared" ref="Y36:Y65" si="13">SUM(F36:V36)</f>
        <v>18408022.629000001</v>
      </c>
      <c r="Z36" s="75"/>
      <c r="AA36" s="74">
        <f t="shared" si="6"/>
        <v>15976881.629000001</v>
      </c>
      <c r="AB36" s="75"/>
      <c r="AC36" s="75" t="e">
        <f>+#REF!</f>
        <v>#REF!</v>
      </c>
      <c r="AD36" s="75" t="e">
        <f t="shared" si="3"/>
        <v>#REF!</v>
      </c>
      <c r="AE36" s="75"/>
      <c r="AF36" s="75"/>
      <c r="AG36" s="75">
        <v>8478333006</v>
      </c>
      <c r="AH36" s="75">
        <f t="shared" si="4"/>
        <v>8478333.0059999991</v>
      </c>
      <c r="AI36" s="75" t="e">
        <f t="shared" ref="AI36:AI64" si="14">+AD36-AH36</f>
        <v>#REF!</v>
      </c>
      <c r="AJ36" s="75"/>
      <c r="AO36" s="111">
        <f t="shared" si="12"/>
        <v>15976881.629000001</v>
      </c>
    </row>
    <row r="37" spans="1:42" ht="22.5" customHeight="1" x14ac:dyDescent="0.35">
      <c r="A37" s="72"/>
      <c r="B37" s="87" t="s">
        <v>11</v>
      </c>
      <c r="C37" s="83"/>
      <c r="D37" s="88" t="s">
        <v>52</v>
      </c>
      <c r="E37" s="83"/>
      <c r="F37" s="89">
        <f>'EJEC NO IMPRIMIR'!F37/'EJEC REGULAR'!$D$1</f>
        <v>682217.30200000003</v>
      </c>
      <c r="G37" s="89">
        <f>'EJEC NO IMPRIMIR'!G37/'EJEC REGULAR'!$D$1</f>
        <v>191662.3</v>
      </c>
      <c r="H37" s="89">
        <f>'EJEC NO IMPRIMIR'!H37/'EJEC REGULAR'!$D$1</f>
        <v>139552.33300000001</v>
      </c>
      <c r="I37" s="89">
        <f>'EJEC NO IMPRIMIR'!I37/'EJEC REGULAR'!$D$1</f>
        <v>380499.27899999998</v>
      </c>
      <c r="J37" s="89">
        <f>'EJEC NO IMPRIMIR'!J37/'EJEC REGULAR'!$D$1</f>
        <v>232093.255</v>
      </c>
      <c r="K37" s="89">
        <f>'EJEC NO IMPRIMIR'!K37/'EJEC REGULAR'!$D$1</f>
        <v>372754.38400000002</v>
      </c>
      <c r="L37" s="89">
        <f>'EJEC NO IMPRIMIR'!L37/'EJEC REGULAR'!$D$1</f>
        <v>3873721.9530000002</v>
      </c>
      <c r="M37" s="89">
        <f>'EJEC NO IMPRIMIR'!M37/'EJEC REGULAR'!$D$1</f>
        <v>236016.50899999999</v>
      </c>
      <c r="N37" s="89">
        <f>'EJEC NO IMPRIMIR'!N37/'EJEC REGULAR'!$D$1</f>
        <v>185491.52600000001</v>
      </c>
      <c r="O37" s="89">
        <f>'EJEC NO IMPRIMIR'!O37/'EJEC REGULAR'!$D$1</f>
        <v>176881.71</v>
      </c>
      <c r="P37" s="89">
        <f>'EJEC NO IMPRIMIR'!P37/'EJEC REGULAR'!$D$1</f>
        <v>3084.4670000000001</v>
      </c>
      <c r="Q37" s="89">
        <f>'EJEC NO IMPRIMIR'!Q37/'EJEC REGULAR'!$D$1</f>
        <v>0</v>
      </c>
      <c r="R37" s="89">
        <f>'EJEC NO IMPRIMIR'!R37/'EJEC REGULAR'!$D$1</f>
        <v>0</v>
      </c>
      <c r="S37" s="89">
        <f>'EJEC NO IMPRIMIR'!S37/'EJEC REGULAR'!$D$1</f>
        <v>21080.120999999999</v>
      </c>
      <c r="T37" s="89">
        <f>'EJEC NO IMPRIMIR'!T37/'EJEC REGULAR'!$D$1</f>
        <v>348894.24099999998</v>
      </c>
      <c r="U37" s="89">
        <f>'EJEC NO IMPRIMIR'!U37/'EJEC REGULAR'!$D$1</f>
        <v>88747</v>
      </c>
      <c r="V37" s="89">
        <f>'EJEC NO IMPRIMIR'!V37/'EJEC REGULAR'!$D$1</f>
        <v>0</v>
      </c>
      <c r="W37" s="89">
        <f>'EJEC NO IMPRIMIR'!W37/'EJEC REGULAR'!$D$1</f>
        <v>0</v>
      </c>
      <c r="X37" s="89">
        <f>'EJEC NO IMPRIMIR'!X37/'EJEC REGULAR'!$D$1</f>
        <v>6932696.3799999999</v>
      </c>
      <c r="Y37" s="89">
        <f t="shared" si="13"/>
        <v>6932696.3799999999</v>
      </c>
      <c r="Z37" s="75"/>
      <c r="AA37" s="74">
        <f t="shared" si="6"/>
        <v>6843949.3799999999</v>
      </c>
      <c r="AB37" s="75"/>
      <c r="AC37" s="75"/>
      <c r="AD37" s="75">
        <f t="shared" si="3"/>
        <v>6843949.3799999999</v>
      </c>
      <c r="AE37" s="75"/>
      <c r="AF37" s="75"/>
      <c r="AG37" s="75">
        <v>2901888644</v>
      </c>
      <c r="AH37" s="75">
        <f t="shared" si="4"/>
        <v>2901888.6439999999</v>
      </c>
      <c r="AI37" s="75">
        <f t="shared" si="14"/>
        <v>3942060.736</v>
      </c>
      <c r="AJ37" s="75"/>
      <c r="AO37" s="111">
        <f t="shared" si="12"/>
        <v>6843949.3799999999</v>
      </c>
    </row>
    <row r="38" spans="1:42" ht="22.5" customHeight="1" x14ac:dyDescent="0.35">
      <c r="A38" s="72"/>
      <c r="B38" s="90" t="s">
        <v>12</v>
      </c>
      <c r="C38" s="91"/>
      <c r="D38" s="92" t="s">
        <v>14</v>
      </c>
      <c r="E38" s="91"/>
      <c r="F38" s="93">
        <f>'EJEC NO IMPRIMIR'!F38/'EJEC REGULAR'!$D$1</f>
        <v>0</v>
      </c>
      <c r="G38" s="93">
        <f>'EJEC NO IMPRIMIR'!G38/'EJEC REGULAR'!$D$1</f>
        <v>84376.453999999998</v>
      </c>
      <c r="H38" s="93">
        <f>'EJEC NO IMPRIMIR'!H38/'EJEC REGULAR'!$D$1</f>
        <v>0</v>
      </c>
      <c r="I38" s="93">
        <f>'EJEC NO IMPRIMIR'!I38/'EJEC REGULAR'!$D$1</f>
        <v>0</v>
      </c>
      <c r="J38" s="93">
        <f>'EJEC NO IMPRIMIR'!J38/'EJEC REGULAR'!$D$1</f>
        <v>0</v>
      </c>
      <c r="K38" s="93">
        <f>'EJEC NO IMPRIMIR'!K38/'EJEC REGULAR'!$D$1</f>
        <v>0</v>
      </c>
      <c r="L38" s="93">
        <f>'EJEC NO IMPRIMIR'!L38/'EJEC REGULAR'!$D$1</f>
        <v>978401.07</v>
      </c>
      <c r="M38" s="93">
        <f>'EJEC NO IMPRIMIR'!M38/'EJEC REGULAR'!$D$1</f>
        <v>0</v>
      </c>
      <c r="N38" s="93">
        <f>'EJEC NO IMPRIMIR'!N38/'EJEC REGULAR'!$D$1</f>
        <v>0</v>
      </c>
      <c r="O38" s="93">
        <f>'EJEC NO IMPRIMIR'!O38/'EJEC REGULAR'!$D$1</f>
        <v>0</v>
      </c>
      <c r="P38" s="93">
        <f>'EJEC NO IMPRIMIR'!P38/'EJEC REGULAR'!$D$1</f>
        <v>0</v>
      </c>
      <c r="Q38" s="93">
        <f>'EJEC NO IMPRIMIR'!Q38/'EJEC REGULAR'!$D$1</f>
        <v>0</v>
      </c>
      <c r="R38" s="93">
        <f>'EJEC NO IMPRIMIR'!R38/'EJEC REGULAR'!$D$1</f>
        <v>0</v>
      </c>
      <c r="S38" s="93">
        <f>'EJEC NO IMPRIMIR'!S38/'EJEC REGULAR'!$D$1</f>
        <v>0</v>
      </c>
      <c r="T38" s="93">
        <f>'EJEC NO IMPRIMIR'!T38/'EJEC REGULAR'!$D$1</f>
        <v>162906.19699999999</v>
      </c>
      <c r="U38" s="93">
        <f>'EJEC NO IMPRIMIR'!U38/'EJEC REGULAR'!$D$1</f>
        <v>0</v>
      </c>
      <c r="V38" s="93">
        <f>'EJEC NO IMPRIMIR'!V38/'EJEC REGULAR'!$D$1</f>
        <v>0</v>
      </c>
      <c r="W38" s="93">
        <f>'EJEC NO IMPRIMIR'!W38/'EJEC REGULAR'!$D$1</f>
        <v>0</v>
      </c>
      <c r="X38" s="93">
        <f>'EJEC NO IMPRIMIR'!X38/'EJEC REGULAR'!$D$1</f>
        <v>1225683.7209999999</v>
      </c>
      <c r="Y38" s="93">
        <f t="shared" si="13"/>
        <v>1225683.7209999999</v>
      </c>
      <c r="Z38" s="75"/>
      <c r="AA38" s="74">
        <f t="shared" si="6"/>
        <v>1225683.7209999999</v>
      </c>
      <c r="AB38" s="75"/>
      <c r="AC38" s="75"/>
      <c r="AD38" s="75">
        <f t="shared" si="3"/>
        <v>1225683.7209999999</v>
      </c>
      <c r="AE38" s="75"/>
      <c r="AF38" s="75"/>
      <c r="AG38" s="75">
        <v>536526757</v>
      </c>
      <c r="AH38" s="75">
        <f t="shared" si="4"/>
        <v>536526.75699999998</v>
      </c>
      <c r="AI38" s="75">
        <f t="shared" si="14"/>
        <v>689156.96399999992</v>
      </c>
      <c r="AJ38" s="75"/>
      <c r="AO38" s="111">
        <f t="shared" si="12"/>
        <v>1225683.7209999999</v>
      </c>
    </row>
    <row r="39" spans="1:42" ht="22.5" customHeight="1" x14ac:dyDescent="0.35">
      <c r="A39" s="72"/>
      <c r="B39" s="94" t="s">
        <v>20</v>
      </c>
      <c r="C39" s="83"/>
      <c r="D39" s="88" t="s">
        <v>110</v>
      </c>
      <c r="E39" s="83"/>
      <c r="F39" s="89">
        <f>'EJEC NO IMPRIMIR'!F39/'EJEC REGULAR'!$D$1</f>
        <v>0</v>
      </c>
      <c r="G39" s="89">
        <f>'EJEC NO IMPRIMIR'!G39/'EJEC REGULAR'!$D$1</f>
        <v>84376.453999999998</v>
      </c>
      <c r="H39" s="89">
        <f>'EJEC NO IMPRIMIR'!H39/'EJEC REGULAR'!$D$1</f>
        <v>0</v>
      </c>
      <c r="I39" s="89">
        <f>'EJEC NO IMPRIMIR'!I39/'EJEC REGULAR'!$D$1</f>
        <v>0</v>
      </c>
      <c r="J39" s="89">
        <f>'EJEC NO IMPRIMIR'!J39/'EJEC REGULAR'!$D$1</f>
        <v>0</v>
      </c>
      <c r="K39" s="89">
        <f>'EJEC NO IMPRIMIR'!K39/'EJEC REGULAR'!$D$1</f>
        <v>0</v>
      </c>
      <c r="L39" s="89">
        <f>'EJEC NO IMPRIMIR'!L39/'EJEC REGULAR'!$D$1</f>
        <v>978401.07</v>
      </c>
      <c r="M39" s="89">
        <f>'EJEC NO IMPRIMIR'!M39/'EJEC REGULAR'!$D$1</f>
        <v>0</v>
      </c>
      <c r="N39" s="89">
        <f>'EJEC NO IMPRIMIR'!N39/'EJEC REGULAR'!$D$1</f>
        <v>0</v>
      </c>
      <c r="O39" s="89">
        <f>'EJEC NO IMPRIMIR'!O39/'EJEC REGULAR'!$D$1</f>
        <v>0</v>
      </c>
      <c r="P39" s="89">
        <f>'EJEC NO IMPRIMIR'!P39/'EJEC REGULAR'!$D$1</f>
        <v>0</v>
      </c>
      <c r="Q39" s="89">
        <f>'EJEC NO IMPRIMIR'!Q39/'EJEC REGULAR'!$D$1</f>
        <v>0</v>
      </c>
      <c r="R39" s="89">
        <f>'EJEC NO IMPRIMIR'!R39/'EJEC REGULAR'!$D$1</f>
        <v>0</v>
      </c>
      <c r="S39" s="89">
        <f>'EJEC NO IMPRIMIR'!S39/'EJEC REGULAR'!$D$1</f>
        <v>0</v>
      </c>
      <c r="T39" s="89">
        <f>'EJEC NO IMPRIMIR'!T39/'EJEC REGULAR'!$D$1</f>
        <v>153665</v>
      </c>
      <c r="U39" s="89">
        <f>'EJEC NO IMPRIMIR'!U39/'EJEC REGULAR'!$D$1</f>
        <v>0</v>
      </c>
      <c r="V39" s="89">
        <f>'EJEC NO IMPRIMIR'!V39/'EJEC REGULAR'!$D$1</f>
        <v>0</v>
      </c>
      <c r="W39" s="89">
        <f>'EJEC NO IMPRIMIR'!W39/'EJEC REGULAR'!$D$1</f>
        <v>0</v>
      </c>
      <c r="X39" s="89">
        <f>'EJEC NO IMPRIMIR'!X39/'EJEC REGULAR'!$D$1</f>
        <v>1216442.524</v>
      </c>
      <c r="Y39" s="89">
        <f t="shared" si="13"/>
        <v>1216442.524</v>
      </c>
      <c r="Z39" s="75"/>
      <c r="AA39" s="74"/>
      <c r="AB39" s="75"/>
      <c r="AC39" s="75"/>
      <c r="AD39" s="75"/>
      <c r="AE39" s="75"/>
      <c r="AF39" s="75"/>
      <c r="AG39" s="75"/>
      <c r="AH39" s="75"/>
      <c r="AI39" s="75"/>
      <c r="AJ39" s="75"/>
      <c r="AO39" s="111">
        <f t="shared" si="12"/>
        <v>1216442.524</v>
      </c>
    </row>
    <row r="40" spans="1:42" ht="22.5" customHeight="1" x14ac:dyDescent="0.35">
      <c r="A40" s="72"/>
      <c r="B40" s="94" t="s">
        <v>39</v>
      </c>
      <c r="C40" s="83"/>
      <c r="D40" s="88" t="s">
        <v>111</v>
      </c>
      <c r="E40" s="83"/>
      <c r="F40" s="89">
        <f>'EJEC NO IMPRIMIR'!F40/'EJEC REGULAR'!$D$1</f>
        <v>0</v>
      </c>
      <c r="G40" s="89">
        <f>'EJEC NO IMPRIMIR'!G40/'EJEC REGULAR'!$D$1</f>
        <v>0</v>
      </c>
      <c r="H40" s="89">
        <f>'EJEC NO IMPRIMIR'!H40/'EJEC REGULAR'!$D$1</f>
        <v>0</v>
      </c>
      <c r="I40" s="89">
        <f>'EJEC NO IMPRIMIR'!I40/'EJEC REGULAR'!$D$1</f>
        <v>0</v>
      </c>
      <c r="J40" s="89">
        <f>'EJEC NO IMPRIMIR'!J40/'EJEC REGULAR'!$D$1</f>
        <v>0</v>
      </c>
      <c r="K40" s="89">
        <f>'EJEC NO IMPRIMIR'!K40/'EJEC REGULAR'!$D$1</f>
        <v>0</v>
      </c>
      <c r="L40" s="89">
        <f>'EJEC NO IMPRIMIR'!L40/'EJEC REGULAR'!$D$1</f>
        <v>0</v>
      </c>
      <c r="M40" s="89">
        <f>'EJEC NO IMPRIMIR'!M40/'EJEC REGULAR'!$D$1</f>
        <v>0</v>
      </c>
      <c r="N40" s="89">
        <f>'EJEC NO IMPRIMIR'!N40/'EJEC REGULAR'!$D$1</f>
        <v>0</v>
      </c>
      <c r="O40" s="89">
        <f>'EJEC NO IMPRIMIR'!O40/'EJEC REGULAR'!$D$1</f>
        <v>0</v>
      </c>
      <c r="P40" s="89">
        <f>'EJEC NO IMPRIMIR'!P40/'EJEC REGULAR'!$D$1</f>
        <v>0</v>
      </c>
      <c r="Q40" s="89">
        <f>'EJEC NO IMPRIMIR'!Q40/'EJEC REGULAR'!$D$1</f>
        <v>0</v>
      </c>
      <c r="R40" s="89">
        <f>'EJEC NO IMPRIMIR'!R40/'EJEC REGULAR'!$D$1</f>
        <v>0</v>
      </c>
      <c r="S40" s="89">
        <f>'EJEC NO IMPRIMIR'!S40/'EJEC REGULAR'!$D$1</f>
        <v>0</v>
      </c>
      <c r="T40" s="89">
        <f>'EJEC NO IMPRIMIR'!T40/'EJEC REGULAR'!$D$1</f>
        <v>0</v>
      </c>
      <c r="U40" s="89">
        <f>'EJEC NO IMPRIMIR'!U40/'EJEC REGULAR'!$D$1</f>
        <v>0</v>
      </c>
      <c r="V40" s="89">
        <f>'EJEC NO IMPRIMIR'!V40/'EJEC REGULAR'!$D$1</f>
        <v>0</v>
      </c>
      <c r="W40" s="89">
        <f>'EJEC NO IMPRIMIR'!W40/'EJEC REGULAR'!$D$1</f>
        <v>0</v>
      </c>
      <c r="X40" s="89">
        <f>'EJEC NO IMPRIMIR'!X40/'EJEC REGULAR'!$D$1</f>
        <v>0</v>
      </c>
      <c r="Y40" s="89">
        <f t="shared" si="13"/>
        <v>0</v>
      </c>
      <c r="Z40" s="75"/>
      <c r="AA40" s="74"/>
      <c r="AB40" s="75"/>
      <c r="AC40" s="75"/>
      <c r="AD40" s="75"/>
      <c r="AE40" s="75"/>
      <c r="AF40" s="75"/>
      <c r="AG40" s="75"/>
      <c r="AH40" s="75"/>
      <c r="AI40" s="75"/>
      <c r="AJ40" s="75"/>
      <c r="AO40" s="111">
        <f t="shared" si="12"/>
        <v>0</v>
      </c>
    </row>
    <row r="41" spans="1:42" ht="22.5" customHeight="1" x14ac:dyDescent="0.35">
      <c r="A41" s="72"/>
      <c r="B41" s="94" t="s">
        <v>31</v>
      </c>
      <c r="C41" s="83"/>
      <c r="D41" s="88" t="s">
        <v>112</v>
      </c>
      <c r="E41" s="83"/>
      <c r="F41" s="89">
        <f>'EJEC NO IMPRIMIR'!F41/'EJEC REGULAR'!$D$1</f>
        <v>0</v>
      </c>
      <c r="G41" s="89">
        <f>'EJEC NO IMPRIMIR'!G41/'EJEC REGULAR'!$D$1</f>
        <v>0</v>
      </c>
      <c r="H41" s="89">
        <f>'EJEC NO IMPRIMIR'!H41/'EJEC REGULAR'!$D$1</f>
        <v>0</v>
      </c>
      <c r="I41" s="89">
        <f>'EJEC NO IMPRIMIR'!I41/'EJEC REGULAR'!$D$1</f>
        <v>0</v>
      </c>
      <c r="J41" s="89">
        <f>'EJEC NO IMPRIMIR'!J41/'EJEC REGULAR'!$D$1</f>
        <v>0</v>
      </c>
      <c r="K41" s="89">
        <f>'EJEC NO IMPRIMIR'!K41/'EJEC REGULAR'!$D$1</f>
        <v>0</v>
      </c>
      <c r="L41" s="89">
        <f>'EJEC NO IMPRIMIR'!L41/'EJEC REGULAR'!$D$1</f>
        <v>0</v>
      </c>
      <c r="M41" s="89">
        <f>'EJEC NO IMPRIMIR'!M41/'EJEC REGULAR'!$D$1</f>
        <v>0</v>
      </c>
      <c r="N41" s="89">
        <f>'EJEC NO IMPRIMIR'!N41/'EJEC REGULAR'!$D$1</f>
        <v>0</v>
      </c>
      <c r="O41" s="89">
        <f>'EJEC NO IMPRIMIR'!O41/'EJEC REGULAR'!$D$1</f>
        <v>0</v>
      </c>
      <c r="P41" s="89">
        <f>'EJEC NO IMPRIMIR'!P41/'EJEC REGULAR'!$D$1</f>
        <v>0</v>
      </c>
      <c r="Q41" s="89">
        <f>'EJEC NO IMPRIMIR'!Q41/'EJEC REGULAR'!$D$1</f>
        <v>0</v>
      </c>
      <c r="R41" s="89">
        <f>'EJEC NO IMPRIMIR'!R41/'EJEC REGULAR'!$D$1</f>
        <v>0</v>
      </c>
      <c r="S41" s="89">
        <f>'EJEC NO IMPRIMIR'!S41/'EJEC REGULAR'!$D$1</f>
        <v>0</v>
      </c>
      <c r="T41" s="89">
        <f>'EJEC NO IMPRIMIR'!T41/'EJEC REGULAR'!$D$1</f>
        <v>9241.1970000000001</v>
      </c>
      <c r="U41" s="89">
        <f>'EJEC NO IMPRIMIR'!U41/'EJEC REGULAR'!$D$1</f>
        <v>0</v>
      </c>
      <c r="V41" s="89">
        <f>'EJEC NO IMPRIMIR'!V41/'EJEC REGULAR'!$D$1</f>
        <v>0</v>
      </c>
      <c r="W41" s="89">
        <f>'EJEC NO IMPRIMIR'!W41/'EJEC REGULAR'!$D$1</f>
        <v>0</v>
      </c>
      <c r="X41" s="89">
        <f>'EJEC NO IMPRIMIR'!X41/'EJEC REGULAR'!$D$1</f>
        <v>9241.1970000000001</v>
      </c>
      <c r="Y41" s="89">
        <f t="shared" si="13"/>
        <v>9241.1970000000001</v>
      </c>
      <c r="Z41" s="75"/>
      <c r="AA41" s="74"/>
      <c r="AB41" s="75"/>
      <c r="AC41" s="75"/>
      <c r="AD41" s="75"/>
      <c r="AE41" s="75"/>
      <c r="AF41" s="75"/>
      <c r="AG41" s="75"/>
      <c r="AH41" s="75"/>
      <c r="AI41" s="75"/>
      <c r="AJ41" s="75"/>
      <c r="AO41" s="111">
        <f t="shared" si="12"/>
        <v>9241.1970000000001</v>
      </c>
    </row>
    <row r="42" spans="1:42" ht="22.5" customHeight="1" x14ac:dyDescent="0.35">
      <c r="A42" s="72"/>
      <c r="B42" s="94" t="s">
        <v>23</v>
      </c>
      <c r="C42" s="83"/>
      <c r="D42" s="88" t="s">
        <v>140</v>
      </c>
      <c r="E42" s="83"/>
      <c r="F42" s="89">
        <f>'EJEC NO IMPRIMIR'!F42/'EJEC REGULAR'!$D$1</f>
        <v>0</v>
      </c>
      <c r="G42" s="89">
        <f>'EJEC NO IMPRIMIR'!G42/'EJEC REGULAR'!$D$1</f>
        <v>0</v>
      </c>
      <c r="H42" s="89">
        <f>'EJEC NO IMPRIMIR'!H42/'EJEC REGULAR'!$D$1</f>
        <v>0</v>
      </c>
      <c r="I42" s="89">
        <f>'EJEC NO IMPRIMIR'!I42/'EJEC REGULAR'!$D$1</f>
        <v>0</v>
      </c>
      <c r="J42" s="89">
        <f>'EJEC NO IMPRIMIR'!J42/'EJEC REGULAR'!$D$1</f>
        <v>0</v>
      </c>
      <c r="K42" s="89">
        <f>'EJEC NO IMPRIMIR'!K42/'EJEC REGULAR'!$D$1</f>
        <v>0</v>
      </c>
      <c r="L42" s="89">
        <f>'EJEC NO IMPRIMIR'!L42/'EJEC REGULAR'!$D$1</f>
        <v>0</v>
      </c>
      <c r="M42" s="89">
        <f>'EJEC NO IMPRIMIR'!M42/'EJEC REGULAR'!$D$1</f>
        <v>0</v>
      </c>
      <c r="N42" s="89">
        <f>'EJEC NO IMPRIMIR'!N42/'EJEC REGULAR'!$D$1</f>
        <v>0</v>
      </c>
      <c r="O42" s="89">
        <f>'EJEC NO IMPRIMIR'!O42/'EJEC REGULAR'!$D$1</f>
        <v>0</v>
      </c>
      <c r="P42" s="89">
        <f>'EJEC NO IMPRIMIR'!P42/'EJEC REGULAR'!$D$1</f>
        <v>0</v>
      </c>
      <c r="Q42" s="89">
        <f>'EJEC NO IMPRIMIR'!Q42/'EJEC REGULAR'!$D$1</f>
        <v>0</v>
      </c>
      <c r="R42" s="89">
        <f>'EJEC NO IMPRIMIR'!R42/'EJEC REGULAR'!$D$1</f>
        <v>0</v>
      </c>
      <c r="S42" s="89">
        <f>'EJEC NO IMPRIMIR'!S42/'EJEC REGULAR'!$D$1</f>
        <v>0</v>
      </c>
      <c r="T42" s="89">
        <f>'EJEC NO IMPRIMIR'!T42/'EJEC REGULAR'!$D$1</f>
        <v>0</v>
      </c>
      <c r="U42" s="89">
        <f>'EJEC NO IMPRIMIR'!U42/'EJEC REGULAR'!$D$1</f>
        <v>0</v>
      </c>
      <c r="V42" s="89">
        <f>'EJEC NO IMPRIMIR'!V42/'EJEC REGULAR'!$D$1</f>
        <v>0</v>
      </c>
      <c r="W42" s="89">
        <f>'EJEC NO IMPRIMIR'!W42/'EJEC REGULAR'!$D$1</f>
        <v>0</v>
      </c>
      <c r="X42" s="89">
        <f>'EJEC NO IMPRIMIR'!X42/'EJEC REGULAR'!$D$1</f>
        <v>0</v>
      </c>
      <c r="Y42" s="89">
        <f t="shared" si="13"/>
        <v>0</v>
      </c>
      <c r="Z42" s="75"/>
      <c r="AA42" s="74"/>
      <c r="AB42" s="75"/>
      <c r="AC42" s="75"/>
      <c r="AD42" s="75"/>
      <c r="AE42" s="75"/>
      <c r="AF42" s="75"/>
      <c r="AG42" s="75"/>
      <c r="AH42" s="75"/>
      <c r="AI42" s="75"/>
      <c r="AJ42" s="75"/>
      <c r="AO42" s="111">
        <f t="shared" si="12"/>
        <v>0</v>
      </c>
    </row>
    <row r="43" spans="1:42" ht="22.5" customHeight="1" x14ac:dyDescent="0.35">
      <c r="A43" s="72"/>
      <c r="B43" s="87" t="s">
        <v>13</v>
      </c>
      <c r="C43" s="83"/>
      <c r="D43" s="88" t="s">
        <v>30</v>
      </c>
      <c r="E43" s="83"/>
      <c r="F43" s="89">
        <f>'EJEC NO IMPRIMIR'!F43/'EJEC REGULAR'!$D$1</f>
        <v>0</v>
      </c>
      <c r="G43" s="89">
        <f>'EJEC NO IMPRIMIR'!G43/'EJEC REGULAR'!$D$1</f>
        <v>0</v>
      </c>
      <c r="H43" s="89">
        <f>'EJEC NO IMPRIMIR'!H43/'EJEC REGULAR'!$D$1</f>
        <v>0</v>
      </c>
      <c r="I43" s="89">
        <f>'EJEC NO IMPRIMIR'!I43/'EJEC REGULAR'!$D$1</f>
        <v>0</v>
      </c>
      <c r="J43" s="89">
        <f>'EJEC NO IMPRIMIR'!J43/'EJEC REGULAR'!$D$1</f>
        <v>0</v>
      </c>
      <c r="K43" s="89">
        <f>'EJEC NO IMPRIMIR'!K43/'EJEC REGULAR'!$D$1</f>
        <v>0</v>
      </c>
      <c r="L43" s="89">
        <f>'EJEC NO IMPRIMIR'!L43/'EJEC REGULAR'!$D$1</f>
        <v>0</v>
      </c>
      <c r="M43" s="89">
        <f>'EJEC NO IMPRIMIR'!M43/'EJEC REGULAR'!$D$1</f>
        <v>0</v>
      </c>
      <c r="N43" s="89">
        <f>'EJEC NO IMPRIMIR'!N43/'EJEC REGULAR'!$D$1</f>
        <v>0</v>
      </c>
      <c r="O43" s="89">
        <f>'EJEC NO IMPRIMIR'!O43/'EJEC REGULAR'!$D$1</f>
        <v>0</v>
      </c>
      <c r="P43" s="89">
        <f>'EJEC NO IMPRIMIR'!P43/'EJEC REGULAR'!$D$1</f>
        <v>0</v>
      </c>
      <c r="Q43" s="89">
        <f>'EJEC NO IMPRIMIR'!Q43/'EJEC REGULAR'!$D$1</f>
        <v>0</v>
      </c>
      <c r="R43" s="89">
        <f>'EJEC NO IMPRIMIR'!R43/'EJEC REGULAR'!$D$1</f>
        <v>0</v>
      </c>
      <c r="S43" s="89">
        <f>'EJEC NO IMPRIMIR'!S43/'EJEC REGULAR'!$D$1</f>
        <v>0</v>
      </c>
      <c r="T43" s="89">
        <f>'EJEC NO IMPRIMIR'!T43/'EJEC REGULAR'!$D$1</f>
        <v>0</v>
      </c>
      <c r="U43" s="89">
        <f>'EJEC NO IMPRIMIR'!U43/'EJEC REGULAR'!$D$1</f>
        <v>214966</v>
      </c>
      <c r="V43" s="89">
        <f>'EJEC NO IMPRIMIR'!V43/'EJEC REGULAR'!$D$1</f>
        <v>0</v>
      </c>
      <c r="W43" s="89">
        <f>'EJEC NO IMPRIMIR'!W43/'EJEC REGULAR'!$D$1</f>
        <v>0</v>
      </c>
      <c r="X43" s="89">
        <f>'EJEC NO IMPRIMIR'!X43/'EJEC REGULAR'!$D$1</f>
        <v>214966</v>
      </c>
      <c r="Y43" s="89">
        <f t="shared" si="13"/>
        <v>214966</v>
      </c>
      <c r="Z43" s="75"/>
      <c r="AA43" s="74">
        <f t="shared" si="6"/>
        <v>0</v>
      </c>
      <c r="AB43" s="75"/>
      <c r="AC43" s="75"/>
      <c r="AD43" s="75">
        <f t="shared" si="3"/>
        <v>0</v>
      </c>
      <c r="AE43" s="75"/>
      <c r="AF43" s="75"/>
      <c r="AH43" s="75">
        <f t="shared" si="4"/>
        <v>0</v>
      </c>
      <c r="AI43" s="75">
        <f t="shared" si="14"/>
        <v>0</v>
      </c>
      <c r="AJ43" s="75"/>
      <c r="AO43" s="111">
        <f t="shared" si="12"/>
        <v>0</v>
      </c>
    </row>
    <row r="44" spans="1:42" ht="22.5" customHeight="1" x14ac:dyDescent="0.35">
      <c r="A44" s="72"/>
      <c r="B44" s="87" t="s">
        <v>75</v>
      </c>
      <c r="C44" s="83"/>
      <c r="D44" s="88" t="s">
        <v>67</v>
      </c>
      <c r="E44" s="83"/>
      <c r="F44" s="89">
        <f>'EJEC NO IMPRIMIR'!F44/'EJEC REGULAR'!$D$1</f>
        <v>0</v>
      </c>
      <c r="G44" s="89">
        <f>'EJEC NO IMPRIMIR'!G44/'EJEC REGULAR'!$D$1</f>
        <v>1940.848</v>
      </c>
      <c r="H44" s="89">
        <f>'EJEC NO IMPRIMIR'!H44/'EJEC REGULAR'!$D$1</f>
        <v>0</v>
      </c>
      <c r="I44" s="89">
        <f>'EJEC NO IMPRIMIR'!I44/'EJEC REGULAR'!$D$1</f>
        <v>0</v>
      </c>
      <c r="J44" s="89">
        <f>'EJEC NO IMPRIMIR'!J44/'EJEC REGULAR'!$D$1</f>
        <v>0</v>
      </c>
      <c r="K44" s="89">
        <f>'EJEC NO IMPRIMIR'!K44/'EJEC REGULAR'!$D$1</f>
        <v>1321420.699</v>
      </c>
      <c r="L44" s="89">
        <f>'EJEC NO IMPRIMIR'!L44/'EJEC REGULAR'!$D$1</f>
        <v>28442.984</v>
      </c>
      <c r="M44" s="89">
        <f>'EJEC NO IMPRIMIR'!M44/'EJEC REGULAR'!$D$1</f>
        <v>0</v>
      </c>
      <c r="N44" s="89">
        <f>'EJEC NO IMPRIMIR'!N44/'EJEC REGULAR'!$D$1</f>
        <v>0</v>
      </c>
      <c r="O44" s="89">
        <f>'EJEC NO IMPRIMIR'!O44/'EJEC REGULAR'!$D$1</f>
        <v>0</v>
      </c>
      <c r="P44" s="89">
        <f>'EJEC NO IMPRIMIR'!P44/'EJEC REGULAR'!$D$1</f>
        <v>0</v>
      </c>
      <c r="Q44" s="89">
        <f>'EJEC NO IMPRIMIR'!Q44/'EJEC REGULAR'!$D$1</f>
        <v>0</v>
      </c>
      <c r="R44" s="89">
        <f>'EJEC NO IMPRIMIR'!R44/'EJEC REGULAR'!$D$1</f>
        <v>0</v>
      </c>
      <c r="S44" s="89">
        <f>'EJEC NO IMPRIMIR'!S44/'EJEC REGULAR'!$D$1</f>
        <v>96782.846999999994</v>
      </c>
      <c r="T44" s="89">
        <f>'EJEC NO IMPRIMIR'!T44/'EJEC REGULAR'!$D$1</f>
        <v>0</v>
      </c>
      <c r="U44" s="89">
        <f>'EJEC NO IMPRIMIR'!U44/'EJEC REGULAR'!$D$1</f>
        <v>0</v>
      </c>
      <c r="V44" s="89">
        <f>'EJEC NO IMPRIMIR'!V44/'EJEC REGULAR'!$D$1</f>
        <v>0</v>
      </c>
      <c r="W44" s="89">
        <f>'EJEC NO IMPRIMIR'!W44/'EJEC REGULAR'!$D$1</f>
        <v>0</v>
      </c>
      <c r="X44" s="89">
        <f>'EJEC NO IMPRIMIR'!X44/'EJEC REGULAR'!$D$1</f>
        <v>1448587.378</v>
      </c>
      <c r="Y44" s="89">
        <f t="shared" si="13"/>
        <v>1448587.378</v>
      </c>
      <c r="Z44" s="75"/>
      <c r="AA44" s="74">
        <f t="shared" si="6"/>
        <v>1448587.378</v>
      </c>
      <c r="AB44" s="75"/>
      <c r="AC44" s="75" t="e">
        <f>+#REF!</f>
        <v>#REF!</v>
      </c>
      <c r="AD44" s="75" t="e">
        <f t="shared" si="3"/>
        <v>#REF!</v>
      </c>
      <c r="AE44" s="75"/>
      <c r="AF44" s="75"/>
      <c r="AG44" s="75">
        <v>1766087846</v>
      </c>
      <c r="AH44" s="75">
        <f t="shared" si="4"/>
        <v>1766087.8459999999</v>
      </c>
      <c r="AI44" s="75" t="e">
        <f t="shared" si="14"/>
        <v>#REF!</v>
      </c>
      <c r="AJ44" s="75"/>
      <c r="AO44" s="111">
        <f t="shared" si="12"/>
        <v>1448587.378</v>
      </c>
    </row>
    <row r="45" spans="1:42" ht="22.5" customHeight="1" x14ac:dyDescent="0.35">
      <c r="A45" s="72"/>
      <c r="B45" s="87" t="s">
        <v>76</v>
      </c>
      <c r="C45" s="83"/>
      <c r="D45" s="95" t="s">
        <v>68</v>
      </c>
      <c r="E45" s="83"/>
      <c r="F45" s="93">
        <f>'EJEC NO IMPRIMIR'!F45/'EJEC REGULAR'!$D$1</f>
        <v>1455412.3840000001</v>
      </c>
      <c r="G45" s="93">
        <f>'EJEC NO IMPRIMIR'!G45/'EJEC REGULAR'!$D$1</f>
        <v>89797.233999999997</v>
      </c>
      <c r="H45" s="93">
        <f>'EJEC NO IMPRIMIR'!H45/'EJEC REGULAR'!$D$1</f>
        <v>18895.030999999999</v>
      </c>
      <c r="I45" s="93">
        <f>'EJEC NO IMPRIMIR'!I45/'EJEC REGULAR'!$D$1</f>
        <v>128256.246</v>
      </c>
      <c r="J45" s="93">
        <f>'EJEC NO IMPRIMIR'!J45/'EJEC REGULAR'!$D$1</f>
        <v>420770.25699999998</v>
      </c>
      <c r="K45" s="93">
        <f>'EJEC NO IMPRIMIR'!K45/'EJEC REGULAR'!$D$1</f>
        <v>192662.50399999999</v>
      </c>
      <c r="L45" s="93">
        <f>'EJEC NO IMPRIMIR'!L45/'EJEC REGULAR'!$D$1</f>
        <v>456664.08</v>
      </c>
      <c r="M45" s="93">
        <f>'EJEC NO IMPRIMIR'!M45/'EJEC REGULAR'!$D$1</f>
        <v>367132.15500000003</v>
      </c>
      <c r="N45" s="93">
        <f>'EJEC NO IMPRIMIR'!N45/'EJEC REGULAR'!$D$1</f>
        <v>158341.75399999999</v>
      </c>
      <c r="O45" s="93">
        <f>'EJEC NO IMPRIMIR'!O45/'EJEC REGULAR'!$D$1</f>
        <v>94120.881999999998</v>
      </c>
      <c r="P45" s="93">
        <f>'EJEC NO IMPRIMIR'!P45/'EJEC REGULAR'!$D$1</f>
        <v>209556.94500000001</v>
      </c>
      <c r="Q45" s="93">
        <f>'EJEC NO IMPRIMIR'!Q45/'EJEC REGULAR'!$D$1</f>
        <v>0</v>
      </c>
      <c r="R45" s="93">
        <f>'EJEC NO IMPRIMIR'!R45/'EJEC REGULAR'!$D$1</f>
        <v>0</v>
      </c>
      <c r="S45" s="93">
        <f>'EJEC NO IMPRIMIR'!S45/'EJEC REGULAR'!$D$1</f>
        <v>144499.329</v>
      </c>
      <c r="T45" s="93">
        <f>'EJEC NO IMPRIMIR'!T45/'EJEC REGULAR'!$D$1</f>
        <v>962643.49100000004</v>
      </c>
      <c r="U45" s="93">
        <f>'EJEC NO IMPRIMIR'!U45/'EJEC REGULAR'!$D$1</f>
        <v>16626</v>
      </c>
      <c r="V45" s="93">
        <f>'EJEC NO IMPRIMIR'!V45/'EJEC REGULAR'!$D$1</f>
        <v>368851</v>
      </c>
      <c r="W45" s="93">
        <f>'EJEC NO IMPRIMIR'!W45/'EJEC REGULAR'!$D$1</f>
        <v>0</v>
      </c>
      <c r="X45" s="93">
        <f>'EJEC NO IMPRIMIR'!X45/'EJEC REGULAR'!$D$1</f>
        <v>5084229.2920000004</v>
      </c>
      <c r="Y45" s="89">
        <f t="shared" si="13"/>
        <v>5084229.2920000004</v>
      </c>
      <c r="Z45" s="75"/>
      <c r="AA45" s="74">
        <f t="shared" si="6"/>
        <v>4698752.2920000004</v>
      </c>
      <c r="AB45" s="75"/>
      <c r="AC45" s="74" t="e">
        <f>SUM(AC46:AC54)</f>
        <v>#REF!</v>
      </c>
      <c r="AD45" s="75" t="e">
        <f t="shared" si="3"/>
        <v>#REF!</v>
      </c>
      <c r="AE45" s="75"/>
      <c r="AF45" s="75"/>
      <c r="AG45" s="75">
        <v>2967276760</v>
      </c>
      <c r="AH45" s="75">
        <f t="shared" si="4"/>
        <v>2967276.76</v>
      </c>
      <c r="AI45" s="75" t="e">
        <f t="shared" si="14"/>
        <v>#REF!</v>
      </c>
      <c r="AJ45" s="75"/>
      <c r="AO45" s="111">
        <f t="shared" si="12"/>
        <v>4698752.2920000004</v>
      </c>
    </row>
    <row r="46" spans="1:42" ht="22.5" customHeight="1" x14ac:dyDescent="0.35">
      <c r="A46" s="72"/>
      <c r="B46" s="96" t="s">
        <v>20</v>
      </c>
      <c r="C46" s="97"/>
      <c r="D46" s="98" t="s">
        <v>38</v>
      </c>
      <c r="E46" s="83"/>
      <c r="F46" s="99">
        <f>'EJEC NO IMPRIMIR'!F46/'EJEC REGULAR'!$D$1</f>
        <v>0</v>
      </c>
      <c r="G46" s="99">
        <f>'EJEC NO IMPRIMIR'!G46/'EJEC REGULAR'!$D$1</f>
        <v>0</v>
      </c>
      <c r="H46" s="99">
        <f>'EJEC NO IMPRIMIR'!H46/'EJEC REGULAR'!$D$1</f>
        <v>0</v>
      </c>
      <c r="I46" s="99">
        <f>'EJEC NO IMPRIMIR'!I46/'EJEC REGULAR'!$D$1</f>
        <v>0</v>
      </c>
      <c r="J46" s="99">
        <f>'EJEC NO IMPRIMIR'!J46/'EJEC REGULAR'!$D$1</f>
        <v>0</v>
      </c>
      <c r="K46" s="99">
        <f>'EJEC NO IMPRIMIR'!K46/'EJEC REGULAR'!$D$1</f>
        <v>0</v>
      </c>
      <c r="L46" s="99">
        <f>'EJEC NO IMPRIMIR'!L46/'EJEC REGULAR'!$D$1</f>
        <v>0</v>
      </c>
      <c r="M46" s="99">
        <f>'EJEC NO IMPRIMIR'!M46/'EJEC REGULAR'!$D$1</f>
        <v>0</v>
      </c>
      <c r="N46" s="99">
        <f>'EJEC NO IMPRIMIR'!N46/'EJEC REGULAR'!$D$1</f>
        <v>0</v>
      </c>
      <c r="O46" s="99">
        <f>'EJEC NO IMPRIMIR'!O46/'EJEC REGULAR'!$D$1</f>
        <v>0</v>
      </c>
      <c r="P46" s="99">
        <f>'EJEC NO IMPRIMIR'!P46/'EJEC REGULAR'!$D$1</f>
        <v>0</v>
      </c>
      <c r="Q46" s="99">
        <f>'EJEC NO IMPRIMIR'!Q46/'EJEC REGULAR'!$D$1</f>
        <v>0</v>
      </c>
      <c r="R46" s="99">
        <f>'EJEC NO IMPRIMIR'!R46/'EJEC REGULAR'!$D$1</f>
        <v>0</v>
      </c>
      <c r="S46" s="99">
        <f>'EJEC NO IMPRIMIR'!S46/'EJEC REGULAR'!$D$1</f>
        <v>0</v>
      </c>
      <c r="T46" s="99">
        <f>'EJEC NO IMPRIMIR'!T46/'EJEC REGULAR'!$D$1</f>
        <v>0</v>
      </c>
      <c r="U46" s="99">
        <f>'EJEC NO IMPRIMIR'!U46/'EJEC REGULAR'!$D$1</f>
        <v>0</v>
      </c>
      <c r="V46" s="99">
        <f>'EJEC NO IMPRIMIR'!V46/'EJEC REGULAR'!$D$1</f>
        <v>0</v>
      </c>
      <c r="W46" s="99">
        <f>'EJEC NO IMPRIMIR'!W46/'EJEC REGULAR'!$D$1</f>
        <v>0</v>
      </c>
      <c r="X46" s="99">
        <f>'EJEC NO IMPRIMIR'!X46/'EJEC REGULAR'!$D$1</f>
        <v>0</v>
      </c>
      <c r="Y46" s="99">
        <f t="shared" si="13"/>
        <v>0</v>
      </c>
      <c r="Z46" s="75"/>
      <c r="AA46" s="74">
        <f t="shared" si="6"/>
        <v>0</v>
      </c>
      <c r="AB46" s="75"/>
      <c r="AC46" s="75"/>
      <c r="AD46" s="75">
        <f t="shared" si="3"/>
        <v>0</v>
      </c>
      <c r="AE46" s="75"/>
      <c r="AF46" s="75"/>
      <c r="AH46" s="75">
        <f t="shared" si="4"/>
        <v>0</v>
      </c>
      <c r="AI46" s="75">
        <f t="shared" si="14"/>
        <v>0</v>
      </c>
      <c r="AJ46" s="75"/>
      <c r="AO46" s="111">
        <f t="shared" si="12"/>
        <v>0</v>
      </c>
    </row>
    <row r="47" spans="1:42" ht="22.5" customHeight="1" x14ac:dyDescent="0.35">
      <c r="A47" s="72"/>
      <c r="B47" s="94" t="s">
        <v>39</v>
      </c>
      <c r="C47" s="83"/>
      <c r="D47" s="88" t="s">
        <v>98</v>
      </c>
      <c r="E47" s="83"/>
      <c r="F47" s="89">
        <f>'EJEC NO IMPRIMIR'!F47/'EJEC REGULAR'!$D$1</f>
        <v>0</v>
      </c>
      <c r="G47" s="89">
        <f>'EJEC NO IMPRIMIR'!G47/'EJEC REGULAR'!$D$1</f>
        <v>0</v>
      </c>
      <c r="H47" s="89">
        <f>'EJEC NO IMPRIMIR'!H47/'EJEC REGULAR'!$D$1</f>
        <v>0</v>
      </c>
      <c r="I47" s="89">
        <f>'EJEC NO IMPRIMIR'!I47/'EJEC REGULAR'!$D$1</f>
        <v>0</v>
      </c>
      <c r="J47" s="89">
        <f>'EJEC NO IMPRIMIR'!J47/'EJEC REGULAR'!$D$1</f>
        <v>0</v>
      </c>
      <c r="K47" s="89">
        <f>'EJEC NO IMPRIMIR'!K47/'EJEC REGULAR'!$D$1</f>
        <v>0</v>
      </c>
      <c r="L47" s="89">
        <f>'EJEC NO IMPRIMIR'!L47/'EJEC REGULAR'!$D$1</f>
        <v>0</v>
      </c>
      <c r="M47" s="89">
        <f>'EJEC NO IMPRIMIR'!M47/'EJEC REGULAR'!$D$1</f>
        <v>0</v>
      </c>
      <c r="N47" s="89">
        <f>'EJEC NO IMPRIMIR'!N47/'EJEC REGULAR'!$D$1</f>
        <v>0</v>
      </c>
      <c r="O47" s="89">
        <f>'EJEC NO IMPRIMIR'!O47/'EJEC REGULAR'!$D$1</f>
        <v>0</v>
      </c>
      <c r="P47" s="89">
        <f>'EJEC NO IMPRIMIR'!P47/'EJEC REGULAR'!$D$1</f>
        <v>57120</v>
      </c>
      <c r="Q47" s="89">
        <f>'EJEC NO IMPRIMIR'!Q47/'EJEC REGULAR'!$D$1</f>
        <v>0</v>
      </c>
      <c r="R47" s="89">
        <f>'EJEC NO IMPRIMIR'!R47/'EJEC REGULAR'!$D$1</f>
        <v>0</v>
      </c>
      <c r="S47" s="89">
        <f>'EJEC NO IMPRIMIR'!S47/'EJEC REGULAR'!$D$1</f>
        <v>0</v>
      </c>
      <c r="T47" s="89">
        <f>'EJEC NO IMPRIMIR'!T47/'EJEC REGULAR'!$D$1</f>
        <v>0</v>
      </c>
      <c r="U47" s="89">
        <f>'EJEC NO IMPRIMIR'!U47/'EJEC REGULAR'!$D$1</f>
        <v>0</v>
      </c>
      <c r="V47" s="89">
        <f>'EJEC NO IMPRIMIR'!V47/'EJEC REGULAR'!$D$1</f>
        <v>0</v>
      </c>
      <c r="W47" s="89">
        <f>'EJEC NO IMPRIMIR'!W47/'EJEC REGULAR'!$D$1</f>
        <v>0</v>
      </c>
      <c r="X47" s="89">
        <f>'EJEC NO IMPRIMIR'!X47/'EJEC REGULAR'!$D$1</f>
        <v>57120</v>
      </c>
      <c r="Y47" s="89">
        <f t="shared" si="13"/>
        <v>57120</v>
      </c>
      <c r="Z47" s="75"/>
      <c r="AA47" s="74">
        <f t="shared" si="6"/>
        <v>57120</v>
      </c>
      <c r="AB47" s="75"/>
      <c r="AC47" s="75"/>
      <c r="AD47" s="75">
        <f t="shared" si="3"/>
        <v>57120</v>
      </c>
      <c r="AE47" s="75"/>
      <c r="AF47" s="75"/>
      <c r="AH47" s="75">
        <f t="shared" si="4"/>
        <v>0</v>
      </c>
      <c r="AI47" s="75">
        <f t="shared" si="14"/>
        <v>57120</v>
      </c>
      <c r="AJ47" s="75"/>
      <c r="AO47" s="111">
        <f t="shared" si="12"/>
        <v>57120</v>
      </c>
    </row>
    <row r="48" spans="1:42" ht="22.5" customHeight="1" x14ac:dyDescent="0.35">
      <c r="A48" s="72"/>
      <c r="B48" s="94" t="s">
        <v>31</v>
      </c>
      <c r="C48" s="83"/>
      <c r="D48" s="88" t="s">
        <v>33</v>
      </c>
      <c r="E48" s="83"/>
      <c r="F48" s="89">
        <f>'EJEC NO IMPRIMIR'!F48/'EJEC REGULAR'!$D$1</f>
        <v>116284.89200000001</v>
      </c>
      <c r="G48" s="89">
        <f>'EJEC NO IMPRIMIR'!G48/'EJEC REGULAR'!$D$1</f>
        <v>21170.098999999998</v>
      </c>
      <c r="H48" s="89">
        <f>'EJEC NO IMPRIMIR'!H48/'EJEC REGULAR'!$D$1</f>
        <v>0</v>
      </c>
      <c r="I48" s="89">
        <f>'EJEC NO IMPRIMIR'!I48/'EJEC REGULAR'!$D$1</f>
        <v>23431.098999999998</v>
      </c>
      <c r="J48" s="89">
        <f>'EJEC NO IMPRIMIR'!J48/'EJEC REGULAR'!$D$1</f>
        <v>198683.09099999999</v>
      </c>
      <c r="K48" s="89">
        <f>'EJEC NO IMPRIMIR'!K48/'EJEC REGULAR'!$D$1</f>
        <v>1963.5</v>
      </c>
      <c r="L48" s="89">
        <f>'EJEC NO IMPRIMIR'!L48/'EJEC REGULAR'!$D$1</f>
        <v>238793.785</v>
      </c>
      <c r="M48" s="89">
        <f>'EJEC NO IMPRIMIR'!M48/'EJEC REGULAR'!$D$1</f>
        <v>151386.59700000001</v>
      </c>
      <c r="N48" s="89">
        <f>'EJEC NO IMPRIMIR'!N48/'EJEC REGULAR'!$D$1</f>
        <v>63139.796999999999</v>
      </c>
      <c r="O48" s="89">
        <f>'EJEC NO IMPRIMIR'!O48/'EJEC REGULAR'!$D$1</f>
        <v>42829.614000000001</v>
      </c>
      <c r="P48" s="89">
        <f>'EJEC NO IMPRIMIR'!P48/'EJEC REGULAR'!$D$1</f>
        <v>0</v>
      </c>
      <c r="Q48" s="89">
        <f>'EJEC NO IMPRIMIR'!Q48/'EJEC REGULAR'!$D$1</f>
        <v>0</v>
      </c>
      <c r="R48" s="89">
        <f>'EJEC NO IMPRIMIR'!R48/'EJEC REGULAR'!$D$1</f>
        <v>0</v>
      </c>
      <c r="S48" s="89">
        <f>'EJEC NO IMPRIMIR'!S48/'EJEC REGULAR'!$D$1</f>
        <v>0</v>
      </c>
      <c r="T48" s="89">
        <f>'EJEC NO IMPRIMIR'!T48/'EJEC REGULAR'!$D$1</f>
        <v>283013.93300000002</v>
      </c>
      <c r="U48" s="89">
        <f>'EJEC NO IMPRIMIR'!U48/'EJEC REGULAR'!$D$1</f>
        <v>0</v>
      </c>
      <c r="V48" s="89">
        <f>'EJEC NO IMPRIMIR'!V48/'EJEC REGULAR'!$D$1</f>
        <v>226868</v>
      </c>
      <c r="W48" s="89">
        <f>'EJEC NO IMPRIMIR'!W48/'EJEC REGULAR'!$D$1</f>
        <v>0</v>
      </c>
      <c r="X48" s="89">
        <f>'EJEC NO IMPRIMIR'!X48/'EJEC REGULAR'!$D$1</f>
        <v>1367564.4069999999</v>
      </c>
      <c r="Y48" s="89">
        <f t="shared" si="13"/>
        <v>1367564.4070000001</v>
      </c>
      <c r="Z48" s="75"/>
      <c r="AA48" s="74">
        <f t="shared" si="6"/>
        <v>1140696.4070000001</v>
      </c>
      <c r="AB48" s="75"/>
      <c r="AC48" s="75" t="e">
        <f>+#REF!</f>
        <v>#REF!</v>
      </c>
      <c r="AD48" s="75" t="e">
        <f t="shared" si="3"/>
        <v>#REF!</v>
      </c>
      <c r="AE48" s="75"/>
      <c r="AF48" s="75"/>
      <c r="AH48" s="75">
        <f t="shared" si="4"/>
        <v>0</v>
      </c>
      <c r="AI48" s="75"/>
      <c r="AJ48" s="75"/>
      <c r="AO48" s="111">
        <f t="shared" si="12"/>
        <v>1140696.4070000001</v>
      </c>
    </row>
    <row r="49" spans="1:41" ht="22.5" customHeight="1" x14ac:dyDescent="0.35">
      <c r="A49" s="72"/>
      <c r="B49" s="94" t="s">
        <v>32</v>
      </c>
      <c r="C49" s="83"/>
      <c r="D49" s="88" t="s">
        <v>34</v>
      </c>
      <c r="E49" s="83"/>
      <c r="F49" s="89">
        <f>'EJEC NO IMPRIMIR'!F49/'EJEC REGULAR'!$D$1</f>
        <v>2295.2130000000002</v>
      </c>
      <c r="G49" s="89">
        <f>'EJEC NO IMPRIMIR'!G49/'EJEC REGULAR'!$D$1</f>
        <v>0</v>
      </c>
      <c r="H49" s="89">
        <f>'EJEC NO IMPRIMIR'!H49/'EJEC REGULAR'!$D$1</f>
        <v>3589.9920000000002</v>
      </c>
      <c r="I49" s="89">
        <f>'EJEC NO IMPRIMIR'!I49/'EJEC REGULAR'!$D$1</f>
        <v>1935.4159999999999</v>
      </c>
      <c r="J49" s="89">
        <f>'EJEC NO IMPRIMIR'!J49/'EJEC REGULAR'!$D$1</f>
        <v>3977.4450000000002</v>
      </c>
      <c r="K49" s="89">
        <f>'EJEC NO IMPRIMIR'!K49/'EJEC REGULAR'!$D$1</f>
        <v>4226.7510000000002</v>
      </c>
      <c r="L49" s="89">
        <f>'EJEC NO IMPRIMIR'!L49/'EJEC REGULAR'!$D$1</f>
        <v>26025.669000000002</v>
      </c>
      <c r="M49" s="89">
        <f>'EJEC NO IMPRIMIR'!M49/'EJEC REGULAR'!$D$1</f>
        <v>0</v>
      </c>
      <c r="N49" s="89">
        <f>'EJEC NO IMPRIMIR'!N49/'EJEC REGULAR'!$D$1</f>
        <v>3503.9009999999998</v>
      </c>
      <c r="O49" s="89">
        <f>'EJEC NO IMPRIMIR'!O49/'EJEC REGULAR'!$D$1</f>
        <v>2596.6990000000001</v>
      </c>
      <c r="P49" s="89">
        <f>'EJEC NO IMPRIMIR'!P49/'EJEC REGULAR'!$D$1</f>
        <v>1725.1130000000001</v>
      </c>
      <c r="Q49" s="89">
        <f>'EJEC NO IMPRIMIR'!Q49/'EJEC REGULAR'!$D$1</f>
        <v>0</v>
      </c>
      <c r="R49" s="89">
        <f>'EJEC NO IMPRIMIR'!R49/'EJEC REGULAR'!$D$1</f>
        <v>0</v>
      </c>
      <c r="S49" s="89">
        <f>'EJEC NO IMPRIMIR'!S49/'EJEC REGULAR'!$D$1</f>
        <v>702.1</v>
      </c>
      <c r="T49" s="89">
        <f>'EJEC NO IMPRIMIR'!T49/'EJEC REGULAR'!$D$1</f>
        <v>11431.32</v>
      </c>
      <c r="U49" s="89">
        <f>'EJEC NO IMPRIMIR'!U49/'EJEC REGULAR'!$D$1</f>
        <v>2685</v>
      </c>
      <c r="V49" s="89">
        <f>'EJEC NO IMPRIMIR'!V49/'EJEC REGULAR'!$D$1</f>
        <v>55726</v>
      </c>
      <c r="W49" s="89">
        <f>'EJEC NO IMPRIMIR'!W49/'EJEC REGULAR'!$D$1</f>
        <v>0</v>
      </c>
      <c r="X49" s="89">
        <f>'EJEC NO IMPRIMIR'!X49/'EJEC REGULAR'!$D$1</f>
        <v>120420.61900000001</v>
      </c>
      <c r="Y49" s="89">
        <f t="shared" si="13"/>
        <v>120420.61900000001</v>
      </c>
      <c r="Z49" s="75"/>
      <c r="AA49" s="74">
        <f t="shared" si="6"/>
        <v>62009.619000000006</v>
      </c>
      <c r="AB49" s="75"/>
      <c r="AC49" s="75" t="e">
        <f>+#REF!</f>
        <v>#REF!</v>
      </c>
      <c r="AD49" s="75" t="e">
        <f t="shared" si="3"/>
        <v>#REF!</v>
      </c>
      <c r="AE49" s="75"/>
      <c r="AF49" s="75"/>
      <c r="AH49" s="75">
        <f t="shared" si="4"/>
        <v>0</v>
      </c>
      <c r="AI49" s="75"/>
      <c r="AJ49" s="75"/>
      <c r="AO49" s="111">
        <f t="shared" si="12"/>
        <v>62009.619000000006</v>
      </c>
    </row>
    <row r="50" spans="1:41" ht="22.5" customHeight="1" x14ac:dyDescent="0.35">
      <c r="A50" s="72"/>
      <c r="B50" s="94" t="s">
        <v>37</v>
      </c>
      <c r="C50" s="83"/>
      <c r="D50" s="88" t="s">
        <v>47</v>
      </c>
      <c r="E50" s="83"/>
      <c r="F50" s="89">
        <f>'EJEC NO IMPRIMIR'!F50/'EJEC REGULAR'!$D$1</f>
        <v>14980.924000000001</v>
      </c>
      <c r="G50" s="89">
        <f>'EJEC NO IMPRIMIR'!G50/'EJEC REGULAR'!$D$1</f>
        <v>0</v>
      </c>
      <c r="H50" s="89">
        <f>'EJEC NO IMPRIMIR'!H50/'EJEC REGULAR'!$D$1</f>
        <v>1233.2729999999999</v>
      </c>
      <c r="I50" s="89">
        <f>'EJEC NO IMPRIMIR'!I50/'EJEC REGULAR'!$D$1</f>
        <v>0</v>
      </c>
      <c r="J50" s="89">
        <f>'EJEC NO IMPRIMIR'!J50/'EJEC REGULAR'!$D$1</f>
        <v>14820.526</v>
      </c>
      <c r="K50" s="89">
        <f>'EJEC NO IMPRIMIR'!K50/'EJEC REGULAR'!$D$1</f>
        <v>96703.73</v>
      </c>
      <c r="L50" s="89">
        <f>'EJEC NO IMPRIMIR'!L50/'EJEC REGULAR'!$D$1</f>
        <v>64665.917000000001</v>
      </c>
      <c r="M50" s="89">
        <f>'EJEC NO IMPRIMIR'!M50/'EJEC REGULAR'!$D$1</f>
        <v>153526.36300000001</v>
      </c>
      <c r="N50" s="89">
        <f>'EJEC NO IMPRIMIR'!N50/'EJEC REGULAR'!$D$1</f>
        <v>0</v>
      </c>
      <c r="O50" s="89">
        <f>'EJEC NO IMPRIMIR'!O50/'EJEC REGULAR'!$D$1</f>
        <v>8652.482</v>
      </c>
      <c r="P50" s="89">
        <f>'EJEC NO IMPRIMIR'!P50/'EJEC REGULAR'!$D$1</f>
        <v>27061.963</v>
      </c>
      <c r="Q50" s="89">
        <f>'EJEC NO IMPRIMIR'!Q50/'EJEC REGULAR'!$D$1</f>
        <v>0</v>
      </c>
      <c r="R50" s="89">
        <f>'EJEC NO IMPRIMIR'!R50/'EJEC REGULAR'!$D$1</f>
        <v>0</v>
      </c>
      <c r="S50" s="89">
        <f>'EJEC NO IMPRIMIR'!S50/'EJEC REGULAR'!$D$1</f>
        <v>861.56</v>
      </c>
      <c r="T50" s="89">
        <f>'EJEC NO IMPRIMIR'!T50/'EJEC REGULAR'!$D$1</f>
        <v>219486.14</v>
      </c>
      <c r="U50" s="89">
        <f>'EJEC NO IMPRIMIR'!U50/'EJEC REGULAR'!$D$1</f>
        <v>3760</v>
      </c>
      <c r="V50" s="89">
        <f>'EJEC NO IMPRIMIR'!V50/'EJEC REGULAR'!$D$1</f>
        <v>18556</v>
      </c>
      <c r="W50" s="89">
        <f>'EJEC NO IMPRIMIR'!W50/'EJEC REGULAR'!$D$1</f>
        <v>0</v>
      </c>
      <c r="X50" s="89">
        <f>'EJEC NO IMPRIMIR'!X50/'EJEC REGULAR'!$D$1</f>
        <v>624308.87800000003</v>
      </c>
      <c r="Y50" s="89">
        <f t="shared" si="13"/>
        <v>624308.87800000003</v>
      </c>
      <c r="Z50" s="75"/>
      <c r="AA50" s="74">
        <f t="shared" si="6"/>
        <v>601992.87800000003</v>
      </c>
      <c r="AB50" s="75"/>
      <c r="AC50" s="75" t="e">
        <f>+#REF!</f>
        <v>#REF!</v>
      </c>
      <c r="AD50" s="75" t="e">
        <f t="shared" si="3"/>
        <v>#REF!</v>
      </c>
      <c r="AE50" s="75"/>
      <c r="AF50" s="75"/>
      <c r="AH50" s="75">
        <f t="shared" si="4"/>
        <v>0</v>
      </c>
      <c r="AI50" s="75"/>
      <c r="AJ50" s="75"/>
      <c r="AO50" s="111">
        <f t="shared" si="12"/>
        <v>601992.87800000003</v>
      </c>
    </row>
    <row r="51" spans="1:41" ht="22.5" customHeight="1" x14ac:dyDescent="0.35">
      <c r="A51" s="72"/>
      <c r="B51" s="94" t="s">
        <v>21</v>
      </c>
      <c r="C51" s="83"/>
      <c r="D51" s="88" t="s">
        <v>36</v>
      </c>
      <c r="E51" s="83"/>
      <c r="F51" s="89">
        <f>'EJEC NO IMPRIMIR'!F51/'EJEC REGULAR'!$D$1</f>
        <v>197441.64600000001</v>
      </c>
      <c r="G51" s="89">
        <f>'EJEC NO IMPRIMIR'!G51/'EJEC REGULAR'!$D$1</f>
        <v>16326.021000000001</v>
      </c>
      <c r="H51" s="89">
        <f>'EJEC NO IMPRIMIR'!H51/'EJEC REGULAR'!$D$1</f>
        <v>14071.766</v>
      </c>
      <c r="I51" s="89">
        <f>'EJEC NO IMPRIMIR'!I51/'EJEC REGULAR'!$D$1</f>
        <v>33.5</v>
      </c>
      <c r="J51" s="89">
        <f>'EJEC NO IMPRIMIR'!J51/'EJEC REGULAR'!$D$1</f>
        <v>140362.375</v>
      </c>
      <c r="K51" s="89">
        <f>'EJEC NO IMPRIMIR'!K51/'EJEC REGULAR'!$D$1</f>
        <v>49370.328999999998</v>
      </c>
      <c r="L51" s="89">
        <f>'EJEC NO IMPRIMIR'!L51/'EJEC REGULAR'!$D$1</f>
        <v>109885.266</v>
      </c>
      <c r="M51" s="89">
        <f>'EJEC NO IMPRIMIR'!M51/'EJEC REGULAR'!$D$1</f>
        <v>47823.989000000001</v>
      </c>
      <c r="N51" s="89">
        <f>'EJEC NO IMPRIMIR'!N51/'EJEC REGULAR'!$D$1</f>
        <v>33056.85</v>
      </c>
      <c r="O51" s="89">
        <f>'EJEC NO IMPRIMIR'!O51/'EJEC REGULAR'!$D$1</f>
        <v>19403.333999999999</v>
      </c>
      <c r="P51" s="89">
        <f>'EJEC NO IMPRIMIR'!P51/'EJEC REGULAR'!$D$1</f>
        <v>66865.222999999998</v>
      </c>
      <c r="Q51" s="89">
        <f>'EJEC NO IMPRIMIR'!Q51/'EJEC REGULAR'!$D$1</f>
        <v>0</v>
      </c>
      <c r="R51" s="89">
        <f>'EJEC NO IMPRIMIR'!R51/'EJEC REGULAR'!$D$1</f>
        <v>0</v>
      </c>
      <c r="S51" s="89">
        <f>'EJEC NO IMPRIMIR'!S51/'EJEC REGULAR'!$D$1</f>
        <v>100320.031</v>
      </c>
      <c r="T51" s="89">
        <f>'EJEC NO IMPRIMIR'!T51/'EJEC REGULAR'!$D$1</f>
        <v>238870.22200000001</v>
      </c>
      <c r="U51" s="89">
        <f>'EJEC NO IMPRIMIR'!U51/'EJEC REGULAR'!$D$1</f>
        <v>3007</v>
      </c>
      <c r="V51" s="89">
        <f>'EJEC NO IMPRIMIR'!V51/'EJEC REGULAR'!$D$1</f>
        <v>4887</v>
      </c>
      <c r="W51" s="89">
        <f>'EJEC NO IMPRIMIR'!W51/'EJEC REGULAR'!$D$1</f>
        <v>0</v>
      </c>
      <c r="X51" s="89">
        <f>'EJEC NO IMPRIMIR'!X51/'EJEC REGULAR'!$D$1</f>
        <v>1041724.552</v>
      </c>
      <c r="Y51" s="89">
        <f t="shared" si="13"/>
        <v>1041724.5519999999</v>
      </c>
      <c r="Z51" s="75"/>
      <c r="AA51" s="74">
        <f t="shared" si="6"/>
        <v>1033830.5519999999</v>
      </c>
      <c r="AB51" s="75"/>
      <c r="AC51" s="75" t="e">
        <f>+#REF!</f>
        <v>#REF!</v>
      </c>
      <c r="AD51" s="75" t="e">
        <f t="shared" si="3"/>
        <v>#REF!</v>
      </c>
      <c r="AE51" s="75"/>
      <c r="AF51" s="75"/>
      <c r="AH51" s="75">
        <f t="shared" si="4"/>
        <v>0</v>
      </c>
      <c r="AI51" s="75"/>
      <c r="AJ51" s="75"/>
      <c r="AO51" s="111">
        <f t="shared" si="12"/>
        <v>1033830.5519999999</v>
      </c>
    </row>
    <row r="52" spans="1:41" ht="22.5" customHeight="1" x14ac:dyDescent="0.35">
      <c r="A52" s="72"/>
      <c r="B52" s="94" t="s">
        <v>23</v>
      </c>
      <c r="C52" s="83"/>
      <c r="D52" s="88" t="s">
        <v>35</v>
      </c>
      <c r="E52" s="83"/>
      <c r="F52" s="89">
        <f>'EJEC NO IMPRIMIR'!F52/'EJEC REGULAR'!$D$1</f>
        <v>1124409.709</v>
      </c>
      <c r="G52" s="89">
        <f>'EJEC NO IMPRIMIR'!G52/'EJEC REGULAR'!$D$1</f>
        <v>52301.114000000001</v>
      </c>
      <c r="H52" s="89">
        <f>'EJEC NO IMPRIMIR'!H52/'EJEC REGULAR'!$D$1</f>
        <v>0</v>
      </c>
      <c r="I52" s="89">
        <f>'EJEC NO IMPRIMIR'!I52/'EJEC REGULAR'!$D$1</f>
        <v>102856.231</v>
      </c>
      <c r="J52" s="89">
        <f>'EJEC NO IMPRIMIR'!J52/'EJEC REGULAR'!$D$1</f>
        <v>62926.82</v>
      </c>
      <c r="K52" s="89">
        <f>'EJEC NO IMPRIMIR'!K52/'EJEC REGULAR'!$D$1</f>
        <v>40398.194000000003</v>
      </c>
      <c r="L52" s="89">
        <f>'EJEC NO IMPRIMIR'!L52/'EJEC REGULAR'!$D$1</f>
        <v>17293.442999999999</v>
      </c>
      <c r="M52" s="89">
        <f>'EJEC NO IMPRIMIR'!M52/'EJEC REGULAR'!$D$1</f>
        <v>14395.206</v>
      </c>
      <c r="N52" s="89">
        <f>'EJEC NO IMPRIMIR'!N52/'EJEC REGULAR'!$D$1</f>
        <v>58641.205999999998</v>
      </c>
      <c r="O52" s="89">
        <f>'EJEC NO IMPRIMIR'!O52/'EJEC REGULAR'!$D$1</f>
        <v>20638.753000000001</v>
      </c>
      <c r="P52" s="89">
        <f>'EJEC NO IMPRIMIR'!P52/'EJEC REGULAR'!$D$1</f>
        <v>56784.646000000001</v>
      </c>
      <c r="Q52" s="89">
        <f>'EJEC NO IMPRIMIR'!Q52/'EJEC REGULAR'!$D$1</f>
        <v>0</v>
      </c>
      <c r="R52" s="89">
        <f>'EJEC NO IMPRIMIR'!R52/'EJEC REGULAR'!$D$1</f>
        <v>0</v>
      </c>
      <c r="S52" s="89">
        <f>'EJEC NO IMPRIMIR'!S52/'EJEC REGULAR'!$D$1</f>
        <v>42615.637999999999</v>
      </c>
      <c r="T52" s="89">
        <f>'EJEC NO IMPRIMIR'!T52/'EJEC REGULAR'!$D$1</f>
        <v>209841.87599999999</v>
      </c>
      <c r="U52" s="89">
        <f>'EJEC NO IMPRIMIR'!U52/'EJEC REGULAR'!$D$1</f>
        <v>7174</v>
      </c>
      <c r="V52" s="89">
        <f>'EJEC NO IMPRIMIR'!V52/'EJEC REGULAR'!$D$1</f>
        <v>62814</v>
      </c>
      <c r="W52" s="89">
        <f>'EJEC NO IMPRIMIR'!W52/'EJEC REGULAR'!$D$1</f>
        <v>0</v>
      </c>
      <c r="X52" s="89">
        <f>'EJEC NO IMPRIMIR'!X52/'EJEC REGULAR'!$D$1</f>
        <v>1873090.8359999999</v>
      </c>
      <c r="Y52" s="89">
        <f t="shared" si="13"/>
        <v>1873090.8359999999</v>
      </c>
      <c r="Z52" s="75"/>
      <c r="AA52" s="74">
        <f t="shared" si="6"/>
        <v>1803102.8359999999</v>
      </c>
      <c r="AB52" s="75"/>
      <c r="AC52" s="75"/>
      <c r="AD52" s="75">
        <f t="shared" si="3"/>
        <v>1803102.8359999999</v>
      </c>
      <c r="AE52" s="75"/>
      <c r="AF52" s="75"/>
      <c r="AH52" s="75">
        <f t="shared" si="4"/>
        <v>0</v>
      </c>
      <c r="AI52" s="75"/>
      <c r="AJ52" s="75"/>
      <c r="AO52" s="111">
        <f t="shared" si="12"/>
        <v>1803102.8359999999</v>
      </c>
    </row>
    <row r="53" spans="1:41" ht="22.5" customHeight="1" x14ac:dyDescent="0.35">
      <c r="A53" s="72"/>
      <c r="B53" s="94" t="s">
        <v>96</v>
      </c>
      <c r="C53" s="83"/>
      <c r="D53" s="88" t="s">
        <v>97</v>
      </c>
      <c r="E53" s="83"/>
      <c r="F53" s="89">
        <f>'EJEC NO IMPRIMIR'!F53/'EJEC REGULAR'!$D$1</f>
        <v>0</v>
      </c>
      <c r="G53" s="89">
        <f>'EJEC NO IMPRIMIR'!G53/'EJEC REGULAR'!$D$1</f>
        <v>0</v>
      </c>
      <c r="H53" s="89">
        <f>'EJEC NO IMPRIMIR'!H53/'EJEC REGULAR'!$D$1</f>
        <v>0</v>
      </c>
      <c r="I53" s="89">
        <f>'EJEC NO IMPRIMIR'!I53/'EJEC REGULAR'!$D$1</f>
        <v>0</v>
      </c>
      <c r="J53" s="89">
        <f>'EJEC NO IMPRIMIR'!J53/'EJEC REGULAR'!$D$1</f>
        <v>0</v>
      </c>
      <c r="K53" s="89">
        <f>'EJEC NO IMPRIMIR'!K53/'EJEC REGULAR'!$D$1</f>
        <v>0</v>
      </c>
      <c r="L53" s="89">
        <f>'EJEC NO IMPRIMIR'!L53/'EJEC REGULAR'!$D$1</f>
        <v>0</v>
      </c>
      <c r="M53" s="89">
        <f>'EJEC NO IMPRIMIR'!M53/'EJEC REGULAR'!$D$1</f>
        <v>0</v>
      </c>
      <c r="N53" s="89">
        <f>'EJEC NO IMPRIMIR'!N53/'EJEC REGULAR'!$D$1</f>
        <v>0</v>
      </c>
      <c r="O53" s="89">
        <f>'EJEC NO IMPRIMIR'!O53/'EJEC REGULAR'!$D$1</f>
        <v>0</v>
      </c>
      <c r="P53" s="89">
        <f>'EJEC NO IMPRIMIR'!P53/'EJEC REGULAR'!$D$1</f>
        <v>0</v>
      </c>
      <c r="Q53" s="89">
        <f>'EJEC NO IMPRIMIR'!Q53/'EJEC REGULAR'!$D$1</f>
        <v>0</v>
      </c>
      <c r="R53" s="89">
        <f>'EJEC NO IMPRIMIR'!R53/'EJEC REGULAR'!$D$1</f>
        <v>0</v>
      </c>
      <c r="S53" s="89">
        <f>'EJEC NO IMPRIMIR'!S53/'EJEC REGULAR'!$D$1</f>
        <v>0</v>
      </c>
      <c r="T53" s="89">
        <f>'EJEC NO IMPRIMIR'!T53/'EJEC REGULAR'!$D$1</f>
        <v>0</v>
      </c>
      <c r="U53" s="89">
        <f>'EJEC NO IMPRIMIR'!U53/'EJEC REGULAR'!$D$1</f>
        <v>0</v>
      </c>
      <c r="V53" s="89">
        <f>'EJEC NO IMPRIMIR'!V53/'EJEC REGULAR'!$D$1</f>
        <v>0</v>
      </c>
      <c r="W53" s="89">
        <f>'EJEC NO IMPRIMIR'!W53/'EJEC REGULAR'!$D$1</f>
        <v>0</v>
      </c>
      <c r="X53" s="89">
        <f>'EJEC NO IMPRIMIR'!X53/'EJEC REGULAR'!$D$1</f>
        <v>0</v>
      </c>
      <c r="Y53" s="89">
        <f t="shared" si="13"/>
        <v>0</v>
      </c>
      <c r="Z53" s="75"/>
      <c r="AA53" s="74"/>
      <c r="AB53" s="75"/>
      <c r="AC53" s="75"/>
      <c r="AD53" s="75">
        <f t="shared" si="3"/>
        <v>0</v>
      </c>
      <c r="AE53" s="75"/>
      <c r="AF53" s="75"/>
      <c r="AH53" s="75">
        <f t="shared" si="4"/>
        <v>0</v>
      </c>
      <c r="AI53" s="75"/>
      <c r="AJ53" s="75"/>
      <c r="AO53" s="111">
        <f t="shared" si="12"/>
        <v>0</v>
      </c>
    </row>
    <row r="54" spans="1:41" ht="22.5" customHeight="1" x14ac:dyDescent="0.35">
      <c r="A54" s="72"/>
      <c r="B54" s="90">
        <v>30</v>
      </c>
      <c r="C54" s="91"/>
      <c r="D54" s="92" t="s">
        <v>100</v>
      </c>
      <c r="E54" s="83"/>
      <c r="F54" s="93">
        <f>'EJEC NO IMPRIMIR'!F54/'EJEC REGULAR'!$D$1</f>
        <v>0</v>
      </c>
      <c r="G54" s="93">
        <f>'EJEC NO IMPRIMIR'!G54/'EJEC REGULAR'!$D$1</f>
        <v>0</v>
      </c>
      <c r="H54" s="93">
        <f>'EJEC NO IMPRIMIR'!H54/'EJEC REGULAR'!$D$1</f>
        <v>0</v>
      </c>
      <c r="I54" s="93">
        <f>'EJEC NO IMPRIMIR'!I54/'EJEC REGULAR'!$D$1</f>
        <v>0</v>
      </c>
      <c r="J54" s="93">
        <f>'EJEC NO IMPRIMIR'!J54/'EJEC REGULAR'!$D$1</f>
        <v>0</v>
      </c>
      <c r="K54" s="93">
        <f>'EJEC NO IMPRIMIR'!K54/'EJEC REGULAR'!$D$1</f>
        <v>0</v>
      </c>
      <c r="L54" s="93">
        <f>'EJEC NO IMPRIMIR'!L54/'EJEC REGULAR'!$D$1</f>
        <v>0</v>
      </c>
      <c r="M54" s="93">
        <f>'EJEC NO IMPRIMIR'!M54/'EJEC REGULAR'!$D$1</f>
        <v>0</v>
      </c>
      <c r="N54" s="93">
        <f>'EJEC NO IMPRIMIR'!N54/'EJEC REGULAR'!$D$1</f>
        <v>0</v>
      </c>
      <c r="O54" s="93">
        <f>'EJEC NO IMPRIMIR'!O54/'EJEC REGULAR'!$D$1</f>
        <v>0</v>
      </c>
      <c r="P54" s="93">
        <f>'EJEC NO IMPRIMIR'!P54/'EJEC REGULAR'!$D$1</f>
        <v>0</v>
      </c>
      <c r="Q54" s="93">
        <f>'EJEC NO IMPRIMIR'!Q54/'EJEC REGULAR'!$D$1</f>
        <v>0</v>
      </c>
      <c r="R54" s="93">
        <f>'EJEC NO IMPRIMIR'!R54/'EJEC REGULAR'!$D$1</f>
        <v>0</v>
      </c>
      <c r="S54" s="93">
        <f>'EJEC NO IMPRIMIR'!S54/'EJEC REGULAR'!$D$1</f>
        <v>0</v>
      </c>
      <c r="T54" s="93">
        <f>'EJEC NO IMPRIMIR'!T54/'EJEC REGULAR'!$D$1</f>
        <v>0</v>
      </c>
      <c r="U54" s="93">
        <f>'EJEC NO IMPRIMIR'!U54/'EJEC REGULAR'!$D$1</f>
        <v>0</v>
      </c>
      <c r="V54" s="93">
        <f>'EJEC NO IMPRIMIR'!V54/'EJEC REGULAR'!$D$1</f>
        <v>0</v>
      </c>
      <c r="W54" s="93">
        <f>'EJEC NO IMPRIMIR'!W54/'EJEC REGULAR'!$D$1</f>
        <v>0</v>
      </c>
      <c r="X54" s="93">
        <f>'EJEC NO IMPRIMIR'!X54/'EJEC REGULAR'!$D$1</f>
        <v>0</v>
      </c>
      <c r="Y54" s="89">
        <f t="shared" si="13"/>
        <v>0</v>
      </c>
      <c r="Z54" s="75"/>
      <c r="AA54" s="74">
        <f t="shared" si="6"/>
        <v>0</v>
      </c>
      <c r="AB54" s="75"/>
      <c r="AC54" s="75"/>
      <c r="AD54" s="75">
        <f t="shared" si="3"/>
        <v>0</v>
      </c>
      <c r="AE54" s="75"/>
      <c r="AF54" s="75"/>
      <c r="AH54" s="75">
        <f t="shared" si="4"/>
        <v>0</v>
      </c>
      <c r="AI54" s="75">
        <f t="shared" si="14"/>
        <v>0</v>
      </c>
      <c r="AJ54" s="75"/>
      <c r="AO54" s="111">
        <f t="shared" si="12"/>
        <v>0</v>
      </c>
    </row>
    <row r="55" spans="1:41" ht="22.5" customHeight="1" x14ac:dyDescent="0.35">
      <c r="A55" s="72"/>
      <c r="B55" s="90" t="s">
        <v>77</v>
      </c>
      <c r="C55" s="91"/>
      <c r="D55" s="92" t="s">
        <v>15</v>
      </c>
      <c r="E55" s="83"/>
      <c r="F55" s="100">
        <f>'EJEC NO IMPRIMIR'!F55/'EJEC REGULAR'!$D$1</f>
        <v>0</v>
      </c>
      <c r="G55" s="100">
        <f>'EJEC NO IMPRIMIR'!G55/'EJEC REGULAR'!$D$1</f>
        <v>22814</v>
      </c>
      <c r="H55" s="100">
        <f>'EJEC NO IMPRIMIR'!H55/'EJEC REGULAR'!$D$1</f>
        <v>0</v>
      </c>
      <c r="I55" s="100">
        <f>'EJEC NO IMPRIMIR'!I55/'EJEC REGULAR'!$D$1</f>
        <v>0</v>
      </c>
      <c r="J55" s="100">
        <f>'EJEC NO IMPRIMIR'!J55/'EJEC REGULAR'!$D$1</f>
        <v>4988471.9850000003</v>
      </c>
      <c r="K55" s="100">
        <f>'EJEC NO IMPRIMIR'!K55/'EJEC REGULAR'!$D$1</f>
        <v>104125697.274</v>
      </c>
      <c r="L55" s="100">
        <f>'EJEC NO IMPRIMIR'!L55/'EJEC REGULAR'!$D$1</f>
        <v>824719397.62300003</v>
      </c>
      <c r="M55" s="100">
        <f>'EJEC NO IMPRIMIR'!M55/'EJEC REGULAR'!$D$1</f>
        <v>66259094.564000003</v>
      </c>
      <c r="N55" s="100">
        <f>'EJEC NO IMPRIMIR'!N55/'EJEC REGULAR'!$D$1</f>
        <v>67496350.657000005</v>
      </c>
      <c r="O55" s="100">
        <f>'EJEC NO IMPRIMIR'!O55/'EJEC REGULAR'!$D$1</f>
        <v>186783.72200000001</v>
      </c>
      <c r="P55" s="100">
        <f>'EJEC NO IMPRIMIR'!P55/'EJEC REGULAR'!$D$1</f>
        <v>135987985.94100001</v>
      </c>
      <c r="Q55" s="100">
        <f>'EJEC NO IMPRIMIR'!Q55/'EJEC REGULAR'!$D$1</f>
        <v>0</v>
      </c>
      <c r="R55" s="100">
        <f>'EJEC NO IMPRIMIR'!R55/'EJEC REGULAR'!$D$1</f>
        <v>0</v>
      </c>
      <c r="S55" s="100">
        <f>'EJEC NO IMPRIMIR'!S55/'EJEC REGULAR'!$D$1</f>
        <v>268365161.74000001</v>
      </c>
      <c r="T55" s="100">
        <f>'EJEC NO IMPRIMIR'!T55/'EJEC REGULAR'!$D$1</f>
        <v>622192.33799999999</v>
      </c>
      <c r="U55" s="100">
        <f>'EJEC NO IMPRIMIR'!U55/'EJEC REGULAR'!$D$1</f>
        <v>0</v>
      </c>
      <c r="V55" s="100">
        <f>'EJEC NO IMPRIMIR'!V55/'EJEC REGULAR'!$D$1</f>
        <v>0</v>
      </c>
      <c r="W55" s="100">
        <f>'EJEC NO IMPRIMIR'!W55/'EJEC REGULAR'!$D$1</f>
        <v>0</v>
      </c>
      <c r="X55" s="100">
        <f>'EJEC NO IMPRIMIR'!X55/'EJEC REGULAR'!$D$1</f>
        <v>1472773949.8440001</v>
      </c>
      <c r="Y55" s="100">
        <f t="shared" si="13"/>
        <v>1472773949.8440001</v>
      </c>
      <c r="Z55" s="75"/>
      <c r="AA55" s="74">
        <f t="shared" si="6"/>
        <v>1472773949.8440001</v>
      </c>
      <c r="AB55" s="75"/>
      <c r="AC55" s="75" t="e">
        <f>+#REF!</f>
        <v>#REF!</v>
      </c>
      <c r="AD55" s="75" t="e">
        <f t="shared" si="3"/>
        <v>#REF!</v>
      </c>
      <c r="AE55" s="75"/>
      <c r="AF55" s="75"/>
      <c r="AG55" s="75">
        <v>1013054537763</v>
      </c>
      <c r="AH55" s="75">
        <f t="shared" si="4"/>
        <v>1013054537.763</v>
      </c>
      <c r="AI55" s="75" t="e">
        <f t="shared" si="14"/>
        <v>#REF!</v>
      </c>
      <c r="AJ55" s="75"/>
      <c r="AO55" s="111">
        <f t="shared" si="12"/>
        <v>1472773949.8440001</v>
      </c>
    </row>
    <row r="56" spans="1:41" ht="22.5" customHeight="1" x14ac:dyDescent="0.35">
      <c r="A56" s="72"/>
      <c r="B56" s="94" t="s">
        <v>20</v>
      </c>
      <c r="C56" s="83"/>
      <c r="D56" s="88" t="s">
        <v>42</v>
      </c>
      <c r="E56" s="83"/>
      <c r="F56" s="99">
        <f>'EJEC NO IMPRIMIR'!F56/'EJEC REGULAR'!$D$1</f>
        <v>0</v>
      </c>
      <c r="G56" s="99">
        <f>'EJEC NO IMPRIMIR'!G56/'EJEC REGULAR'!$D$1</f>
        <v>22814</v>
      </c>
      <c r="H56" s="99">
        <f>'EJEC NO IMPRIMIR'!H56/'EJEC REGULAR'!$D$1</f>
        <v>0</v>
      </c>
      <c r="I56" s="99">
        <f>'EJEC NO IMPRIMIR'!I56/'EJEC REGULAR'!$D$1</f>
        <v>0</v>
      </c>
      <c r="J56" s="99">
        <f>'EJEC NO IMPRIMIR'!J56/'EJEC REGULAR'!$D$1</f>
        <v>120409.836</v>
      </c>
      <c r="K56" s="99">
        <f>'EJEC NO IMPRIMIR'!K56/'EJEC REGULAR'!$D$1</f>
        <v>1541577.503</v>
      </c>
      <c r="L56" s="99">
        <f>'EJEC NO IMPRIMIR'!L56/'EJEC REGULAR'!$D$1</f>
        <v>2896562.9920000001</v>
      </c>
      <c r="M56" s="99">
        <f>'EJEC NO IMPRIMIR'!M56/'EJEC REGULAR'!$D$1</f>
        <v>369696.565</v>
      </c>
      <c r="N56" s="99">
        <f>'EJEC NO IMPRIMIR'!N56/'EJEC REGULAR'!$D$1</f>
        <v>183450.62</v>
      </c>
      <c r="O56" s="99">
        <f>'EJEC NO IMPRIMIR'!O56/'EJEC REGULAR'!$D$1</f>
        <v>186783.72200000001</v>
      </c>
      <c r="P56" s="99">
        <f>'EJEC NO IMPRIMIR'!P56/'EJEC REGULAR'!$D$1</f>
        <v>178880.503</v>
      </c>
      <c r="Q56" s="99">
        <f>'EJEC NO IMPRIMIR'!Q56/'EJEC REGULAR'!$D$1</f>
        <v>0</v>
      </c>
      <c r="R56" s="99">
        <f>'EJEC NO IMPRIMIR'!R56/'EJEC REGULAR'!$D$1</f>
        <v>0</v>
      </c>
      <c r="S56" s="99">
        <f>'EJEC NO IMPRIMIR'!S56/'EJEC REGULAR'!$D$1</f>
        <v>0</v>
      </c>
      <c r="T56" s="99">
        <f>'EJEC NO IMPRIMIR'!T56/'EJEC REGULAR'!$D$1</f>
        <v>0</v>
      </c>
      <c r="U56" s="99">
        <f>'EJEC NO IMPRIMIR'!U56/'EJEC REGULAR'!$D$1</f>
        <v>0</v>
      </c>
      <c r="V56" s="99">
        <f>'EJEC NO IMPRIMIR'!V56/'EJEC REGULAR'!$D$1</f>
        <v>0</v>
      </c>
      <c r="W56" s="99">
        <f>'EJEC NO IMPRIMIR'!W56/'EJEC REGULAR'!$D$1</f>
        <v>0</v>
      </c>
      <c r="X56" s="99">
        <f>'EJEC NO IMPRIMIR'!X56/'EJEC REGULAR'!$D$1</f>
        <v>5500175.7410000004</v>
      </c>
      <c r="Y56" s="89">
        <f t="shared" si="13"/>
        <v>5500175.7410000004</v>
      </c>
      <c r="Z56" s="75"/>
      <c r="AA56" s="74">
        <f t="shared" si="6"/>
        <v>5500175.7410000004</v>
      </c>
      <c r="AB56" s="75"/>
      <c r="AC56" s="75"/>
      <c r="AD56" s="75">
        <f t="shared" si="3"/>
        <v>5500175.7410000004</v>
      </c>
      <c r="AE56" s="75"/>
      <c r="AF56" s="75"/>
      <c r="AH56" s="75">
        <f t="shared" si="4"/>
        <v>0</v>
      </c>
      <c r="AI56" s="75"/>
      <c r="AJ56" s="75"/>
      <c r="AO56" s="111">
        <f t="shared" si="12"/>
        <v>5500175.7410000004</v>
      </c>
    </row>
    <row r="57" spans="1:41" ht="22.5" customHeight="1" x14ac:dyDescent="0.35">
      <c r="A57" s="72"/>
      <c r="B57" s="94" t="s">
        <v>39</v>
      </c>
      <c r="C57" s="83"/>
      <c r="D57" s="88" t="s">
        <v>43</v>
      </c>
      <c r="E57" s="83"/>
      <c r="F57" s="89">
        <f>'EJEC NO IMPRIMIR'!F57/'EJEC REGULAR'!$D$1</f>
        <v>0</v>
      </c>
      <c r="G57" s="89">
        <f>'EJEC NO IMPRIMIR'!G57/'EJEC REGULAR'!$D$1</f>
        <v>0</v>
      </c>
      <c r="H57" s="89">
        <f>'EJEC NO IMPRIMIR'!H57/'EJEC REGULAR'!$D$1</f>
        <v>0</v>
      </c>
      <c r="I57" s="89">
        <f>'EJEC NO IMPRIMIR'!I57/'EJEC REGULAR'!$D$1</f>
        <v>0</v>
      </c>
      <c r="J57" s="89">
        <f>'EJEC NO IMPRIMIR'!J57/'EJEC REGULAR'!$D$1</f>
        <v>4868062.1490000002</v>
      </c>
      <c r="K57" s="89">
        <f>'EJEC NO IMPRIMIR'!K57/'EJEC REGULAR'!$D$1</f>
        <v>102584119.771</v>
      </c>
      <c r="L57" s="89">
        <f>'EJEC NO IMPRIMIR'!L57/'EJEC REGULAR'!$D$1</f>
        <v>821822834.63100004</v>
      </c>
      <c r="M57" s="89">
        <f>'EJEC NO IMPRIMIR'!M57/'EJEC REGULAR'!$D$1</f>
        <v>65889397.998999998</v>
      </c>
      <c r="N57" s="89">
        <f>'EJEC NO IMPRIMIR'!N57/'EJEC REGULAR'!$D$1</f>
        <v>67312900.037</v>
      </c>
      <c r="O57" s="89">
        <f>'EJEC NO IMPRIMIR'!O57/'EJEC REGULAR'!$D$1</f>
        <v>0</v>
      </c>
      <c r="P57" s="89">
        <f>'EJEC NO IMPRIMIR'!P57/'EJEC REGULAR'!$D$1</f>
        <v>135809105.43799999</v>
      </c>
      <c r="Q57" s="89">
        <f>'EJEC NO IMPRIMIR'!Q57/'EJEC REGULAR'!$D$1</f>
        <v>0</v>
      </c>
      <c r="R57" s="89">
        <f>'EJEC NO IMPRIMIR'!R57/'EJEC REGULAR'!$D$1</f>
        <v>0</v>
      </c>
      <c r="S57" s="89">
        <f>'EJEC NO IMPRIMIR'!S57/'EJEC REGULAR'!$D$1</f>
        <v>268365161.74000001</v>
      </c>
      <c r="T57" s="89">
        <f>'EJEC NO IMPRIMIR'!T57/'EJEC REGULAR'!$D$1</f>
        <v>622192.33799999999</v>
      </c>
      <c r="U57" s="89">
        <f>'EJEC NO IMPRIMIR'!U57/'EJEC REGULAR'!$D$1</f>
        <v>0</v>
      </c>
      <c r="V57" s="89">
        <f>'EJEC NO IMPRIMIR'!V57/'EJEC REGULAR'!$D$1</f>
        <v>0</v>
      </c>
      <c r="W57" s="89">
        <f>'EJEC NO IMPRIMIR'!W57/'EJEC REGULAR'!$D$1</f>
        <v>0</v>
      </c>
      <c r="X57" s="89">
        <f>'EJEC NO IMPRIMIR'!X57/'EJEC REGULAR'!$D$1</f>
        <v>1467273774.1029999</v>
      </c>
      <c r="Y57" s="89">
        <f t="shared" si="13"/>
        <v>1467273774.1029999</v>
      </c>
      <c r="Z57" s="75"/>
      <c r="AA57" s="74">
        <f t="shared" si="6"/>
        <v>1467273774.1029999</v>
      </c>
      <c r="AB57" s="75"/>
      <c r="AC57" s="75"/>
      <c r="AD57" s="75">
        <f t="shared" si="3"/>
        <v>1467273774.1029999</v>
      </c>
      <c r="AE57" s="75"/>
      <c r="AF57" s="75"/>
      <c r="AH57" s="75">
        <f t="shared" si="4"/>
        <v>0</v>
      </c>
      <c r="AI57" s="75"/>
      <c r="AJ57" s="75"/>
      <c r="AO57" s="111">
        <f t="shared" si="12"/>
        <v>1467273774.1029999</v>
      </c>
    </row>
    <row r="58" spans="1:41" ht="22.5" customHeight="1" x14ac:dyDescent="0.35">
      <c r="A58" s="72"/>
      <c r="B58" s="94" t="s">
        <v>31</v>
      </c>
      <c r="C58" s="83"/>
      <c r="D58" s="88" t="s">
        <v>101</v>
      </c>
      <c r="E58" s="83"/>
      <c r="F58" s="89">
        <f>'EJEC NO IMPRIMIR'!F58/'EJEC REGULAR'!$D$1</f>
        <v>0</v>
      </c>
      <c r="G58" s="89">
        <f>'EJEC NO IMPRIMIR'!G58/'EJEC REGULAR'!$D$1</f>
        <v>0</v>
      </c>
      <c r="H58" s="89">
        <f>'EJEC NO IMPRIMIR'!H58/'EJEC REGULAR'!$D$1</f>
        <v>0</v>
      </c>
      <c r="I58" s="89">
        <f>'EJEC NO IMPRIMIR'!I58/'EJEC REGULAR'!$D$1</f>
        <v>0</v>
      </c>
      <c r="J58" s="89">
        <f>'EJEC NO IMPRIMIR'!J58/'EJEC REGULAR'!$D$1</f>
        <v>0</v>
      </c>
      <c r="K58" s="89">
        <f>'EJEC NO IMPRIMIR'!K58/'EJEC REGULAR'!$D$1</f>
        <v>0</v>
      </c>
      <c r="L58" s="89">
        <f>'EJEC NO IMPRIMIR'!L58/'EJEC REGULAR'!$D$1</f>
        <v>0</v>
      </c>
      <c r="M58" s="89">
        <f>'EJEC NO IMPRIMIR'!M58/'EJEC REGULAR'!$D$1</f>
        <v>0</v>
      </c>
      <c r="N58" s="89">
        <f>'EJEC NO IMPRIMIR'!N58/'EJEC REGULAR'!$D$1</f>
        <v>0</v>
      </c>
      <c r="O58" s="89">
        <f>'EJEC NO IMPRIMIR'!O58/'EJEC REGULAR'!$D$1</f>
        <v>0</v>
      </c>
      <c r="P58" s="89">
        <f>'EJEC NO IMPRIMIR'!P58/'EJEC REGULAR'!$D$1</f>
        <v>0</v>
      </c>
      <c r="Q58" s="89">
        <f>'EJEC NO IMPRIMIR'!Q58/'EJEC REGULAR'!$D$1</f>
        <v>0</v>
      </c>
      <c r="R58" s="89">
        <f>'EJEC NO IMPRIMIR'!R58/'EJEC REGULAR'!$D$1</f>
        <v>0</v>
      </c>
      <c r="S58" s="89">
        <f>'EJEC NO IMPRIMIR'!S58/'EJEC REGULAR'!$D$1</f>
        <v>0</v>
      </c>
      <c r="T58" s="89">
        <f>'EJEC NO IMPRIMIR'!T58/'EJEC REGULAR'!$D$1</f>
        <v>0</v>
      </c>
      <c r="U58" s="89">
        <f>'EJEC NO IMPRIMIR'!U58/'EJEC REGULAR'!$D$1</f>
        <v>0</v>
      </c>
      <c r="V58" s="89">
        <f>'EJEC NO IMPRIMIR'!V58/'EJEC REGULAR'!$D$1</f>
        <v>0</v>
      </c>
      <c r="W58" s="89">
        <f>'EJEC NO IMPRIMIR'!W58/'EJEC REGULAR'!$D$1</f>
        <v>0</v>
      </c>
      <c r="X58" s="89">
        <f>'EJEC NO IMPRIMIR'!X58/'EJEC REGULAR'!$D$1</f>
        <v>0</v>
      </c>
      <c r="Y58" s="89">
        <f t="shared" si="13"/>
        <v>0</v>
      </c>
      <c r="Z58" s="75"/>
      <c r="AA58" s="74">
        <f t="shared" si="6"/>
        <v>0</v>
      </c>
      <c r="AB58" s="75"/>
      <c r="AC58" s="75"/>
      <c r="AD58" s="75">
        <f t="shared" si="3"/>
        <v>0</v>
      </c>
      <c r="AE58" s="75"/>
      <c r="AF58" s="75"/>
      <c r="AH58" s="75">
        <f t="shared" si="4"/>
        <v>0</v>
      </c>
      <c r="AI58" s="75">
        <f t="shared" si="14"/>
        <v>0</v>
      </c>
      <c r="AJ58" s="75"/>
      <c r="AO58" s="111">
        <f t="shared" si="12"/>
        <v>0</v>
      </c>
    </row>
    <row r="59" spans="1:41" ht="22.5" customHeight="1" x14ac:dyDescent="0.35">
      <c r="A59" s="72"/>
      <c r="B59" s="87" t="s">
        <v>16</v>
      </c>
      <c r="C59" s="83"/>
      <c r="D59" s="88" t="s">
        <v>40</v>
      </c>
      <c r="E59" s="83"/>
      <c r="F59" s="89">
        <f>'EJEC NO IMPRIMIR'!F59/'EJEC REGULAR'!$D$1</f>
        <v>0</v>
      </c>
      <c r="G59" s="89">
        <f>'EJEC NO IMPRIMIR'!G59/'EJEC REGULAR'!$D$1</f>
        <v>0</v>
      </c>
      <c r="H59" s="89">
        <f>'EJEC NO IMPRIMIR'!H59/'EJEC REGULAR'!$D$1</f>
        <v>0</v>
      </c>
      <c r="I59" s="89">
        <f>'EJEC NO IMPRIMIR'!I59/'EJEC REGULAR'!$D$1</f>
        <v>0</v>
      </c>
      <c r="J59" s="89">
        <f>'EJEC NO IMPRIMIR'!J59/'EJEC REGULAR'!$D$1</f>
        <v>0</v>
      </c>
      <c r="K59" s="89">
        <f>'EJEC NO IMPRIMIR'!K59/'EJEC REGULAR'!$D$1</f>
        <v>0</v>
      </c>
      <c r="L59" s="89">
        <f>'EJEC NO IMPRIMIR'!L59/'EJEC REGULAR'!$D$1</f>
        <v>0</v>
      </c>
      <c r="M59" s="89">
        <f>'EJEC NO IMPRIMIR'!M59/'EJEC REGULAR'!$D$1</f>
        <v>0</v>
      </c>
      <c r="N59" s="89">
        <f>'EJEC NO IMPRIMIR'!N59/'EJEC REGULAR'!$D$1</f>
        <v>0</v>
      </c>
      <c r="O59" s="89">
        <f>'EJEC NO IMPRIMIR'!O59/'EJEC REGULAR'!$D$1</f>
        <v>0</v>
      </c>
      <c r="P59" s="89">
        <f>'EJEC NO IMPRIMIR'!P59/'EJEC REGULAR'!$D$1</f>
        <v>0</v>
      </c>
      <c r="Q59" s="89">
        <f>'EJEC NO IMPRIMIR'!Q59/'EJEC REGULAR'!$D$1</f>
        <v>0</v>
      </c>
      <c r="R59" s="89">
        <f>'EJEC NO IMPRIMIR'!R59/'EJEC REGULAR'!$D$1</f>
        <v>0</v>
      </c>
      <c r="S59" s="89">
        <f>'EJEC NO IMPRIMIR'!S59/'EJEC REGULAR'!$D$1</f>
        <v>0</v>
      </c>
      <c r="T59" s="89">
        <f>'EJEC NO IMPRIMIR'!T59/'EJEC REGULAR'!$D$1</f>
        <v>0</v>
      </c>
      <c r="U59" s="89">
        <f>'EJEC NO IMPRIMIR'!U59/'EJEC REGULAR'!$D$1</f>
        <v>0</v>
      </c>
      <c r="V59" s="89">
        <f>'EJEC NO IMPRIMIR'!V59/'EJEC REGULAR'!$D$1</f>
        <v>0</v>
      </c>
      <c r="W59" s="89">
        <f>'EJEC NO IMPRIMIR'!W59/'EJEC REGULAR'!$D$1</f>
        <v>0</v>
      </c>
      <c r="X59" s="89">
        <f>'EJEC NO IMPRIMIR'!X59/'EJEC REGULAR'!$D$1</f>
        <v>0</v>
      </c>
      <c r="Y59" s="89">
        <f t="shared" si="13"/>
        <v>0</v>
      </c>
      <c r="Z59" s="75"/>
      <c r="AA59" s="74">
        <f t="shared" si="6"/>
        <v>0</v>
      </c>
      <c r="AB59" s="75"/>
      <c r="AC59" s="75"/>
      <c r="AD59" s="75">
        <f t="shared" si="3"/>
        <v>0</v>
      </c>
      <c r="AE59" s="75"/>
      <c r="AF59" s="75"/>
      <c r="AG59" s="75"/>
      <c r="AH59" s="75">
        <f t="shared" si="4"/>
        <v>0</v>
      </c>
      <c r="AI59" s="75">
        <f t="shared" si="14"/>
        <v>0</v>
      </c>
      <c r="AJ59" s="75"/>
      <c r="AO59" s="111">
        <f t="shared" si="12"/>
        <v>0</v>
      </c>
    </row>
    <row r="60" spans="1:41" ht="22.5" customHeight="1" x14ac:dyDescent="0.35">
      <c r="A60" s="72"/>
      <c r="B60" s="90" t="s">
        <v>17</v>
      </c>
      <c r="C60" s="91"/>
      <c r="D60" s="92" t="s">
        <v>18</v>
      </c>
      <c r="E60" s="91"/>
      <c r="F60" s="93">
        <f>'EJEC NO IMPRIMIR'!F60/'EJEC REGULAR'!$D$1</f>
        <v>0</v>
      </c>
      <c r="G60" s="93">
        <f>'EJEC NO IMPRIMIR'!G60/'EJEC REGULAR'!$D$1</f>
        <v>0</v>
      </c>
      <c r="H60" s="93">
        <f>'EJEC NO IMPRIMIR'!H60/'EJEC REGULAR'!$D$1</f>
        <v>0</v>
      </c>
      <c r="I60" s="93">
        <f>'EJEC NO IMPRIMIR'!I60/'EJEC REGULAR'!$D$1</f>
        <v>0</v>
      </c>
      <c r="J60" s="93">
        <f>'EJEC NO IMPRIMIR'!J60/'EJEC REGULAR'!$D$1</f>
        <v>0</v>
      </c>
      <c r="K60" s="93">
        <f>'EJEC NO IMPRIMIR'!K60/'EJEC REGULAR'!$D$1</f>
        <v>0</v>
      </c>
      <c r="L60" s="93">
        <f>'EJEC NO IMPRIMIR'!L60/'EJEC REGULAR'!$D$1</f>
        <v>0</v>
      </c>
      <c r="M60" s="93">
        <f>'EJEC NO IMPRIMIR'!M60/'EJEC REGULAR'!$D$1</f>
        <v>0</v>
      </c>
      <c r="N60" s="93">
        <f>'EJEC NO IMPRIMIR'!N60/'EJEC REGULAR'!$D$1</f>
        <v>0</v>
      </c>
      <c r="O60" s="93">
        <f>'EJEC NO IMPRIMIR'!O60/'EJEC REGULAR'!$D$1</f>
        <v>0</v>
      </c>
      <c r="P60" s="93">
        <f>'EJEC NO IMPRIMIR'!P60/'EJEC REGULAR'!$D$1</f>
        <v>37794.773999999998</v>
      </c>
      <c r="Q60" s="93">
        <f>'EJEC NO IMPRIMIR'!Q60/'EJEC REGULAR'!$D$1</f>
        <v>140385606</v>
      </c>
      <c r="R60" s="93">
        <f>'EJEC NO IMPRIMIR'!R60/'EJEC REGULAR'!$D$1</f>
        <v>364133473</v>
      </c>
      <c r="S60" s="93">
        <f>'EJEC NO IMPRIMIR'!S60/'EJEC REGULAR'!$D$1</f>
        <v>380889278.653</v>
      </c>
      <c r="T60" s="93">
        <f>'EJEC NO IMPRIMIR'!T60/'EJEC REGULAR'!$D$1</f>
        <v>531500</v>
      </c>
      <c r="U60" s="93">
        <f>'EJEC NO IMPRIMIR'!U60/'EJEC REGULAR'!$D$1</f>
        <v>0</v>
      </c>
      <c r="V60" s="93">
        <f>'EJEC NO IMPRIMIR'!V60/'EJEC REGULAR'!$D$1</f>
        <v>0</v>
      </c>
      <c r="W60" s="93">
        <f>'EJEC NO IMPRIMIR'!W60/'EJEC REGULAR'!$D$1</f>
        <v>504069079</v>
      </c>
      <c r="X60" s="93">
        <f>'EJEC NO IMPRIMIR'!X60/'EJEC REGULAR'!$D$1</f>
        <v>381908573.42699999</v>
      </c>
      <c r="Y60" s="93">
        <f t="shared" si="13"/>
        <v>885977652.42700005</v>
      </c>
      <c r="Z60" s="75"/>
      <c r="AA60" s="74">
        <f t="shared" si="6"/>
        <v>885977652.42700005</v>
      </c>
      <c r="AB60" s="75"/>
      <c r="AC60" s="75"/>
      <c r="AD60" s="75">
        <f t="shared" si="3"/>
        <v>885977652.42700005</v>
      </c>
      <c r="AE60" s="75"/>
      <c r="AF60" s="75"/>
      <c r="AG60" s="75">
        <v>223663773070</v>
      </c>
      <c r="AH60" s="75">
        <f t="shared" si="4"/>
        <v>223663773.06999999</v>
      </c>
      <c r="AI60" s="75">
        <f t="shared" si="14"/>
        <v>662313879.35700011</v>
      </c>
      <c r="AJ60" s="75"/>
      <c r="AO60" s="111">
        <f t="shared" si="12"/>
        <v>885977652.42700005</v>
      </c>
    </row>
    <row r="61" spans="1:41" ht="22.5" customHeight="1" x14ac:dyDescent="0.35">
      <c r="A61" s="72"/>
      <c r="B61" s="94" t="s">
        <v>20</v>
      </c>
      <c r="C61" s="83"/>
      <c r="D61" s="88" t="s">
        <v>110</v>
      </c>
      <c r="E61" s="83"/>
      <c r="F61" s="89">
        <f>'EJEC NO IMPRIMIR'!F61/'EJEC REGULAR'!$D$1</f>
        <v>0</v>
      </c>
      <c r="G61" s="89">
        <f>'EJEC NO IMPRIMIR'!G61/'EJEC REGULAR'!$D$1</f>
        <v>0</v>
      </c>
      <c r="H61" s="89">
        <f>'EJEC NO IMPRIMIR'!H61/'EJEC REGULAR'!$D$1</f>
        <v>0</v>
      </c>
      <c r="I61" s="89">
        <f>'EJEC NO IMPRIMIR'!I61/'EJEC REGULAR'!$D$1</f>
        <v>0</v>
      </c>
      <c r="J61" s="89">
        <f>'EJEC NO IMPRIMIR'!J61/'EJEC REGULAR'!$D$1</f>
        <v>0</v>
      </c>
      <c r="K61" s="89">
        <f>'EJEC NO IMPRIMIR'!K61/'EJEC REGULAR'!$D$1</f>
        <v>0</v>
      </c>
      <c r="L61" s="89">
        <f>'EJEC NO IMPRIMIR'!L61/'EJEC REGULAR'!$D$1</f>
        <v>0</v>
      </c>
      <c r="M61" s="89">
        <f>'EJEC NO IMPRIMIR'!M61/'EJEC REGULAR'!$D$1</f>
        <v>0</v>
      </c>
      <c r="N61" s="89">
        <f>'EJEC NO IMPRIMIR'!N61/'EJEC REGULAR'!$D$1</f>
        <v>0</v>
      </c>
      <c r="O61" s="89">
        <f>'EJEC NO IMPRIMIR'!O61/'EJEC REGULAR'!$D$1</f>
        <v>0</v>
      </c>
      <c r="P61" s="89">
        <f>'EJEC NO IMPRIMIR'!P61/'EJEC REGULAR'!$D$1</f>
        <v>0</v>
      </c>
      <c r="Q61" s="89">
        <f>'EJEC NO IMPRIMIR'!Q61/'EJEC REGULAR'!$D$1</f>
        <v>0</v>
      </c>
      <c r="R61" s="89">
        <f>'EJEC NO IMPRIMIR'!R61/'EJEC REGULAR'!$D$1</f>
        <v>0</v>
      </c>
      <c r="S61" s="89">
        <f>'EJEC NO IMPRIMIR'!S61/'EJEC REGULAR'!$D$1</f>
        <v>380889278.653</v>
      </c>
      <c r="T61" s="89">
        <f>'EJEC NO IMPRIMIR'!T61/'EJEC REGULAR'!$D$1</f>
        <v>0</v>
      </c>
      <c r="U61" s="89">
        <f>'EJEC NO IMPRIMIR'!U61/'EJEC REGULAR'!$D$1</f>
        <v>0</v>
      </c>
      <c r="V61" s="89">
        <f>'EJEC NO IMPRIMIR'!V61/'EJEC REGULAR'!$D$1</f>
        <v>0</v>
      </c>
      <c r="W61" s="89">
        <f>'EJEC NO IMPRIMIR'!W61/'EJEC REGULAR'!$D$1</f>
        <v>0</v>
      </c>
      <c r="X61" s="89">
        <f>'EJEC NO IMPRIMIR'!X61/'EJEC REGULAR'!$D$1</f>
        <v>380889278.653</v>
      </c>
      <c r="Y61" s="89">
        <f t="shared" si="13"/>
        <v>380889278.653</v>
      </c>
      <c r="Z61" s="75"/>
      <c r="AA61" s="74"/>
      <c r="AB61" s="75"/>
      <c r="AC61" s="75"/>
      <c r="AD61" s="75"/>
      <c r="AE61" s="75"/>
      <c r="AF61" s="75"/>
      <c r="AG61" s="75"/>
      <c r="AH61" s="75"/>
      <c r="AI61" s="75"/>
      <c r="AJ61" s="75"/>
      <c r="AO61" s="111">
        <f t="shared" si="12"/>
        <v>380889278.653</v>
      </c>
    </row>
    <row r="62" spans="1:41" ht="22.5" customHeight="1" x14ac:dyDescent="0.35">
      <c r="A62" s="72"/>
      <c r="B62" s="94" t="s">
        <v>39</v>
      </c>
      <c r="C62" s="83"/>
      <c r="D62" s="88" t="s">
        <v>111</v>
      </c>
      <c r="E62" s="83"/>
      <c r="F62" s="89">
        <f>'EJEC NO IMPRIMIR'!F62/'EJEC REGULAR'!$D$1</f>
        <v>0</v>
      </c>
      <c r="G62" s="89">
        <f>'EJEC NO IMPRIMIR'!G62/'EJEC REGULAR'!$D$1</f>
        <v>0</v>
      </c>
      <c r="H62" s="89">
        <f>'EJEC NO IMPRIMIR'!H62/'EJEC REGULAR'!$D$1</f>
        <v>0</v>
      </c>
      <c r="I62" s="89">
        <f>'EJEC NO IMPRIMIR'!I62/'EJEC REGULAR'!$D$1</f>
        <v>0</v>
      </c>
      <c r="J62" s="89">
        <f>'EJEC NO IMPRIMIR'!J62/'EJEC REGULAR'!$D$1</f>
        <v>0</v>
      </c>
      <c r="K62" s="89">
        <f>'EJEC NO IMPRIMIR'!K62/'EJEC REGULAR'!$D$1</f>
        <v>0</v>
      </c>
      <c r="L62" s="89">
        <f>'EJEC NO IMPRIMIR'!L62/'EJEC REGULAR'!$D$1</f>
        <v>0</v>
      </c>
      <c r="M62" s="89">
        <f>'EJEC NO IMPRIMIR'!M62/'EJEC REGULAR'!$D$1</f>
        <v>0</v>
      </c>
      <c r="N62" s="89">
        <f>'EJEC NO IMPRIMIR'!N62/'EJEC REGULAR'!$D$1</f>
        <v>0</v>
      </c>
      <c r="O62" s="89">
        <f>'EJEC NO IMPRIMIR'!O62/'EJEC REGULAR'!$D$1</f>
        <v>0</v>
      </c>
      <c r="P62" s="89">
        <f>'EJEC NO IMPRIMIR'!P62/'EJEC REGULAR'!$D$1</f>
        <v>0</v>
      </c>
      <c r="Q62" s="89">
        <f>'EJEC NO IMPRIMIR'!Q62/'EJEC REGULAR'!$D$1</f>
        <v>140385606</v>
      </c>
      <c r="R62" s="89">
        <f>'EJEC NO IMPRIMIR'!R62/'EJEC REGULAR'!$D$1</f>
        <v>363683473</v>
      </c>
      <c r="S62" s="89">
        <f>'EJEC NO IMPRIMIR'!S62/'EJEC REGULAR'!$D$1</f>
        <v>0</v>
      </c>
      <c r="T62" s="89">
        <f>'EJEC NO IMPRIMIR'!T62/'EJEC REGULAR'!$D$1</f>
        <v>0</v>
      </c>
      <c r="U62" s="89">
        <f>'EJEC NO IMPRIMIR'!U62/'EJEC REGULAR'!$D$1</f>
        <v>0</v>
      </c>
      <c r="V62" s="89">
        <f>'EJEC NO IMPRIMIR'!V62/'EJEC REGULAR'!$D$1</f>
        <v>0</v>
      </c>
      <c r="W62" s="89">
        <f>'EJEC NO IMPRIMIR'!W62/'EJEC REGULAR'!$D$1</f>
        <v>504069079</v>
      </c>
      <c r="X62" s="89">
        <f>'EJEC NO IMPRIMIR'!X62/'EJEC REGULAR'!$D$1</f>
        <v>0</v>
      </c>
      <c r="Y62" s="89">
        <f t="shared" si="13"/>
        <v>504069079</v>
      </c>
      <c r="Z62" s="75"/>
      <c r="AA62" s="74"/>
      <c r="AB62" s="75"/>
      <c r="AC62" s="75"/>
      <c r="AD62" s="75"/>
      <c r="AE62" s="75"/>
      <c r="AF62" s="75"/>
      <c r="AG62" s="75"/>
      <c r="AH62" s="75"/>
      <c r="AI62" s="75"/>
      <c r="AJ62" s="75"/>
      <c r="AO62" s="111">
        <f t="shared" si="12"/>
        <v>504069079</v>
      </c>
    </row>
    <row r="63" spans="1:41" ht="22.5" customHeight="1" x14ac:dyDescent="0.35">
      <c r="A63" s="72"/>
      <c r="B63" s="94" t="s">
        <v>31</v>
      </c>
      <c r="C63" s="83"/>
      <c r="D63" s="88" t="s">
        <v>113</v>
      </c>
      <c r="E63" s="83"/>
      <c r="F63" s="89">
        <f>'EJEC NO IMPRIMIR'!F63/'EJEC REGULAR'!$D$1</f>
        <v>0</v>
      </c>
      <c r="G63" s="89">
        <f>'EJEC NO IMPRIMIR'!G63/'EJEC REGULAR'!$D$1</f>
        <v>0</v>
      </c>
      <c r="H63" s="89">
        <f>'EJEC NO IMPRIMIR'!H63/'EJEC REGULAR'!$D$1</f>
        <v>0</v>
      </c>
      <c r="I63" s="89">
        <f>'EJEC NO IMPRIMIR'!I63/'EJEC REGULAR'!$D$1</f>
        <v>0</v>
      </c>
      <c r="J63" s="89">
        <f>'EJEC NO IMPRIMIR'!J63/'EJEC REGULAR'!$D$1</f>
        <v>0</v>
      </c>
      <c r="K63" s="89">
        <f>'EJEC NO IMPRIMIR'!K63/'EJEC REGULAR'!$D$1</f>
        <v>0</v>
      </c>
      <c r="L63" s="89">
        <f>'EJEC NO IMPRIMIR'!L63/'EJEC REGULAR'!$D$1</f>
        <v>0</v>
      </c>
      <c r="M63" s="89">
        <f>'EJEC NO IMPRIMIR'!M63/'EJEC REGULAR'!$D$1</f>
        <v>0</v>
      </c>
      <c r="N63" s="89">
        <f>'EJEC NO IMPRIMIR'!N63/'EJEC REGULAR'!$D$1</f>
        <v>0</v>
      </c>
      <c r="O63" s="89">
        <f>'EJEC NO IMPRIMIR'!O63/'EJEC REGULAR'!$D$1</f>
        <v>0</v>
      </c>
      <c r="P63" s="89">
        <f>'EJEC NO IMPRIMIR'!P63/'EJEC REGULAR'!$D$1</f>
        <v>37794.773999999998</v>
      </c>
      <c r="Q63" s="89">
        <f>'EJEC NO IMPRIMIR'!Q63/'EJEC REGULAR'!$D$1</f>
        <v>0</v>
      </c>
      <c r="R63" s="89">
        <f>'EJEC NO IMPRIMIR'!R63/'EJEC REGULAR'!$D$1</f>
        <v>450000</v>
      </c>
      <c r="S63" s="89">
        <f>'EJEC NO IMPRIMIR'!S63/'EJEC REGULAR'!$D$1</f>
        <v>0</v>
      </c>
      <c r="T63" s="89">
        <f>'EJEC NO IMPRIMIR'!T63/'EJEC REGULAR'!$D$1</f>
        <v>531500</v>
      </c>
      <c r="U63" s="89">
        <f>'EJEC NO IMPRIMIR'!U63/'EJEC REGULAR'!$D$1</f>
        <v>0</v>
      </c>
      <c r="V63" s="89">
        <f>'EJEC NO IMPRIMIR'!V63/'EJEC REGULAR'!$D$1</f>
        <v>0</v>
      </c>
      <c r="W63" s="89">
        <f>'EJEC NO IMPRIMIR'!W63/'EJEC REGULAR'!$D$1</f>
        <v>0</v>
      </c>
      <c r="X63" s="89">
        <f>'EJEC NO IMPRIMIR'!X63/'EJEC REGULAR'!$D$1</f>
        <v>1019294.774</v>
      </c>
      <c r="Y63" s="89">
        <f t="shared" si="13"/>
        <v>1019294.774</v>
      </c>
      <c r="Z63" s="75"/>
      <c r="AA63" s="74"/>
      <c r="AB63" s="75"/>
      <c r="AC63" s="75"/>
      <c r="AD63" s="75"/>
      <c r="AE63" s="75"/>
      <c r="AF63" s="75"/>
      <c r="AG63" s="75"/>
      <c r="AH63" s="75"/>
      <c r="AI63" s="75"/>
      <c r="AJ63" s="75"/>
      <c r="AO63" s="111">
        <f t="shared" si="12"/>
        <v>1019294.774</v>
      </c>
    </row>
    <row r="64" spans="1:41" ht="22.5" customHeight="1" x14ac:dyDescent="0.35">
      <c r="A64" s="72"/>
      <c r="B64" s="87" t="s">
        <v>78</v>
      </c>
      <c r="C64" s="83"/>
      <c r="D64" s="88" t="s">
        <v>41</v>
      </c>
      <c r="E64" s="83"/>
      <c r="F64" s="89">
        <f>'EJEC NO IMPRIMIR'!F64/'EJEC REGULAR'!$D$1</f>
        <v>660795.21600000001</v>
      </c>
      <c r="G64" s="89">
        <f>'EJEC NO IMPRIMIR'!G64/'EJEC REGULAR'!$D$1</f>
        <v>287069.766</v>
      </c>
      <c r="H64" s="89">
        <f>'EJEC NO IMPRIMIR'!H64/'EJEC REGULAR'!$D$1</f>
        <v>88841.074999999997</v>
      </c>
      <c r="I64" s="89">
        <f>'EJEC NO IMPRIMIR'!I64/'EJEC REGULAR'!$D$1</f>
        <v>324968.29800000001</v>
      </c>
      <c r="J64" s="89">
        <f>'EJEC NO IMPRIMIR'!J64/'EJEC REGULAR'!$D$1</f>
        <v>2247280.4550000001</v>
      </c>
      <c r="K64" s="89">
        <f>'EJEC NO IMPRIMIR'!K64/'EJEC REGULAR'!$D$1</f>
        <v>33416276.024999999</v>
      </c>
      <c r="L64" s="89">
        <f>'EJEC NO IMPRIMIR'!L64/'EJEC REGULAR'!$D$1</f>
        <v>182216985.45300001</v>
      </c>
      <c r="M64" s="89">
        <f>'EJEC NO IMPRIMIR'!M64/'EJEC REGULAR'!$D$1</f>
        <v>9824782.6009999998</v>
      </c>
      <c r="N64" s="89">
        <f>'EJEC NO IMPRIMIR'!N64/'EJEC REGULAR'!$D$1</f>
        <v>22706739.868000001</v>
      </c>
      <c r="O64" s="89">
        <f>'EJEC NO IMPRIMIR'!O64/'EJEC REGULAR'!$D$1</f>
        <v>192200.07</v>
      </c>
      <c r="P64" s="89">
        <f>'EJEC NO IMPRIMIR'!P64/'EJEC REGULAR'!$D$1</f>
        <v>19279671.644000001</v>
      </c>
      <c r="Q64" s="89">
        <f>'EJEC NO IMPRIMIR'!Q64/'EJEC REGULAR'!$D$1</f>
        <v>0</v>
      </c>
      <c r="R64" s="89">
        <f>'EJEC NO IMPRIMIR'!R64/'EJEC REGULAR'!$D$1</f>
        <v>0</v>
      </c>
      <c r="S64" s="89">
        <f>'EJEC NO IMPRIMIR'!S64/'EJEC REGULAR'!$D$1</f>
        <v>71252099.586999997</v>
      </c>
      <c r="T64" s="89">
        <f>'EJEC NO IMPRIMIR'!T64/'EJEC REGULAR'!$D$1</f>
        <v>2199416.6060000001</v>
      </c>
      <c r="U64" s="89">
        <f>'EJEC NO IMPRIMIR'!U64/'EJEC REGULAR'!$D$1</f>
        <v>45331</v>
      </c>
      <c r="V64" s="89">
        <f>'EJEC NO IMPRIMIR'!V64/'EJEC REGULAR'!$D$1</f>
        <v>1537375</v>
      </c>
      <c r="W64" s="89">
        <f>'EJEC NO IMPRIMIR'!W64/'EJEC REGULAR'!$D$1</f>
        <v>0</v>
      </c>
      <c r="X64" s="89">
        <f>'EJEC NO IMPRIMIR'!X64/'EJEC REGULAR'!$D$1</f>
        <v>346279832.66399997</v>
      </c>
      <c r="Y64" s="89">
        <f t="shared" si="13"/>
        <v>346279832.66400003</v>
      </c>
      <c r="Z64" s="75"/>
      <c r="AA64" s="74">
        <f t="shared" si="6"/>
        <v>344697126.66400003</v>
      </c>
      <c r="AB64" s="75"/>
      <c r="AC64" s="75" t="e">
        <f>+#REF!</f>
        <v>#REF!</v>
      </c>
      <c r="AD64" s="75" t="e">
        <f t="shared" si="3"/>
        <v>#REF!</v>
      </c>
      <c r="AE64" s="75"/>
      <c r="AF64" s="75"/>
      <c r="AG64" s="75">
        <v>166165525133</v>
      </c>
      <c r="AH64" s="75">
        <f t="shared" si="4"/>
        <v>166165525.13299999</v>
      </c>
      <c r="AI64" s="75" t="e">
        <f t="shared" si="14"/>
        <v>#REF!</v>
      </c>
      <c r="AJ64" s="75"/>
      <c r="AO64" s="111">
        <f t="shared" si="12"/>
        <v>344697126.66400003</v>
      </c>
    </row>
    <row r="65" spans="1:41" ht="22.5" customHeight="1" x14ac:dyDescent="0.35">
      <c r="A65" s="72"/>
      <c r="B65" s="90" t="s">
        <v>79</v>
      </c>
      <c r="C65" s="91"/>
      <c r="D65" s="92" t="s">
        <v>19</v>
      </c>
      <c r="E65" s="83"/>
      <c r="F65" s="93">
        <f>'EJEC NO IMPRIMIR'!F65/'EJEC REGULAR'!$D$1</f>
        <v>0</v>
      </c>
      <c r="G65" s="93">
        <f>'EJEC NO IMPRIMIR'!G65/'EJEC REGULAR'!$D$1</f>
        <v>0</v>
      </c>
      <c r="H65" s="93">
        <f>'EJEC NO IMPRIMIR'!H65/'EJEC REGULAR'!$D$1</f>
        <v>0</v>
      </c>
      <c r="I65" s="93">
        <f>'EJEC NO IMPRIMIR'!I65/'EJEC REGULAR'!$D$1</f>
        <v>0</v>
      </c>
      <c r="J65" s="93">
        <f>'EJEC NO IMPRIMIR'!J65/'EJEC REGULAR'!$D$1</f>
        <v>0</v>
      </c>
      <c r="K65" s="93">
        <f>'EJEC NO IMPRIMIR'!K65/'EJEC REGULAR'!$D$1</f>
        <v>0</v>
      </c>
      <c r="L65" s="93">
        <f>'EJEC NO IMPRIMIR'!L65/'EJEC REGULAR'!$D$1</f>
        <v>0</v>
      </c>
      <c r="M65" s="93">
        <f>'EJEC NO IMPRIMIR'!M65/'EJEC REGULAR'!$D$1</f>
        <v>0</v>
      </c>
      <c r="N65" s="93">
        <f>'EJEC NO IMPRIMIR'!N65/'EJEC REGULAR'!$D$1</f>
        <v>0</v>
      </c>
      <c r="O65" s="93">
        <f>'EJEC NO IMPRIMIR'!O65/'EJEC REGULAR'!$D$1</f>
        <v>0</v>
      </c>
      <c r="P65" s="93">
        <f>'EJEC NO IMPRIMIR'!P65/'EJEC REGULAR'!$D$1</f>
        <v>0</v>
      </c>
      <c r="Q65" s="93">
        <f>'EJEC NO IMPRIMIR'!Q65/'EJEC REGULAR'!$D$1</f>
        <v>0</v>
      </c>
      <c r="R65" s="93">
        <f>'EJEC NO IMPRIMIR'!R65/'EJEC REGULAR'!$D$1</f>
        <v>0</v>
      </c>
      <c r="S65" s="93">
        <f>'EJEC NO IMPRIMIR'!S65/'EJEC REGULAR'!$D$1</f>
        <v>0</v>
      </c>
      <c r="T65" s="93">
        <f>'EJEC NO IMPRIMIR'!T65/'EJEC REGULAR'!$D$1</f>
        <v>0</v>
      </c>
      <c r="U65" s="93">
        <f>'EJEC NO IMPRIMIR'!U65/'EJEC REGULAR'!$D$1</f>
        <v>0</v>
      </c>
      <c r="V65" s="93">
        <f>'EJEC NO IMPRIMIR'!V65/'EJEC REGULAR'!$D$1</f>
        <v>0</v>
      </c>
      <c r="W65" s="93">
        <f>'EJEC NO IMPRIMIR'!W65/'EJEC REGULAR'!$D$1</f>
        <v>0</v>
      </c>
      <c r="X65" s="93">
        <f>'EJEC NO IMPRIMIR'!X65/'EJEC REGULAR'!$D$1</f>
        <v>0</v>
      </c>
      <c r="Y65" s="93">
        <f t="shared" si="13"/>
        <v>0</v>
      </c>
      <c r="Z65" s="75"/>
      <c r="AA65" s="74">
        <f t="shared" si="6"/>
        <v>0</v>
      </c>
      <c r="AB65" s="75"/>
      <c r="AC65" s="75"/>
      <c r="AD65" s="75">
        <f t="shared" si="3"/>
        <v>0</v>
      </c>
      <c r="AE65" s="75"/>
      <c r="AF65" s="75"/>
      <c r="AG65" s="75"/>
      <c r="AH65" s="75"/>
      <c r="AI65" s="75"/>
      <c r="AJ65" s="75"/>
      <c r="AO65" s="111">
        <f t="shared" si="12"/>
        <v>0</v>
      </c>
    </row>
    <row r="66" spans="1:41" ht="18" customHeight="1" x14ac:dyDescent="0.25"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</row>
    <row r="67" spans="1:41" ht="18" customHeight="1" x14ac:dyDescent="0.25"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</row>
    <row r="68" spans="1:41" ht="18" customHeight="1" x14ac:dyDescent="0.25">
      <c r="D68" s="75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</row>
    <row r="69" spans="1:41" ht="18" customHeight="1" x14ac:dyDescent="0.25">
      <c r="D69" s="75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</row>
    <row r="70" spans="1:41" ht="18" customHeight="1" x14ac:dyDescent="0.25">
      <c r="D70" s="75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</row>
    <row r="71" spans="1:41" ht="18" customHeight="1" x14ac:dyDescent="0.25">
      <c r="D71" s="75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</row>
    <row r="72" spans="1:41" ht="18" customHeight="1" x14ac:dyDescent="0.25"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</row>
    <row r="73" spans="1:41" ht="18" customHeight="1" x14ac:dyDescent="0.25"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</row>
    <row r="74" spans="1:41" ht="18" customHeight="1" x14ac:dyDescent="0.25"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</row>
    <row r="75" spans="1:41" ht="18" customHeight="1" x14ac:dyDescent="0.25"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</row>
    <row r="76" spans="1:41" ht="18" customHeight="1" x14ac:dyDescent="0.25"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</row>
    <row r="77" spans="1:41" ht="18" customHeight="1" x14ac:dyDescent="0.25">
      <c r="F77" s="75"/>
      <c r="G77" s="75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</row>
    <row r="78" spans="1:41" ht="18" customHeight="1" x14ac:dyDescent="0.25"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</row>
    <row r="79" spans="1:41" ht="18" customHeight="1" x14ac:dyDescent="0.25"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</row>
    <row r="80" spans="1:41" ht="18" customHeight="1" x14ac:dyDescent="0.25"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</row>
    <row r="81" spans="6:36" ht="18" customHeight="1" x14ac:dyDescent="0.25"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</row>
    <row r="82" spans="6:36" ht="18" customHeight="1" x14ac:dyDescent="0.25"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</row>
    <row r="83" spans="6:36" ht="18" customHeight="1" x14ac:dyDescent="0.25">
      <c r="F83" s="75"/>
      <c r="G83" s="75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</row>
    <row r="84" spans="6:36" ht="18" customHeight="1" x14ac:dyDescent="0.25"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</row>
    <row r="85" spans="6:36" ht="18" customHeight="1" x14ac:dyDescent="0.25"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</row>
    <row r="86" spans="6:36" ht="18" customHeight="1" x14ac:dyDescent="0.25">
      <c r="F86" s="75"/>
      <c r="G86" s="75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</row>
    <row r="87" spans="6:36" ht="18" customHeight="1" x14ac:dyDescent="0.25"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</row>
    <row r="88" spans="6:36" ht="18" customHeight="1" x14ac:dyDescent="0.25"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</row>
    <row r="89" spans="6:36" ht="18" customHeight="1" x14ac:dyDescent="0.25"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</row>
    <row r="90" spans="6:36" ht="18" customHeight="1" x14ac:dyDescent="0.25"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</row>
    <row r="91" spans="6:36" ht="18" customHeight="1" x14ac:dyDescent="0.25"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</row>
    <row r="92" spans="6:36" ht="18" customHeight="1" x14ac:dyDescent="0.25"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</row>
    <row r="93" spans="6:36" ht="18" customHeight="1" x14ac:dyDescent="0.25"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</row>
    <row r="94" spans="6:36" ht="18" customHeight="1" x14ac:dyDescent="0.25"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</row>
    <row r="95" spans="6:36" ht="18" customHeight="1" x14ac:dyDescent="0.25"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</row>
    <row r="96" spans="6:36" ht="18" customHeight="1" x14ac:dyDescent="0.25"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</row>
    <row r="97" spans="26:36" ht="18" customHeight="1" x14ac:dyDescent="0.25"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</row>
    <row r="98" spans="26:36" ht="18" customHeight="1" x14ac:dyDescent="0.25"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</row>
    <row r="99" spans="26:36" ht="18" customHeight="1" x14ac:dyDescent="0.25"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</row>
    <row r="100" spans="26:36" ht="18" customHeight="1" x14ac:dyDescent="0.25"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</row>
    <row r="101" spans="26:36" ht="18" customHeight="1" x14ac:dyDescent="0.25"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</row>
    <row r="102" spans="26:36" ht="18" customHeight="1" x14ac:dyDescent="0.25"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</row>
    <row r="103" spans="26:36" ht="18" customHeight="1" x14ac:dyDescent="0.25"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</row>
    <row r="104" spans="26:36" ht="18" customHeight="1" x14ac:dyDescent="0.25"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</row>
    <row r="105" spans="26:36" ht="18" customHeight="1" x14ac:dyDescent="0.25"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</row>
    <row r="106" spans="26:36" ht="18" customHeight="1" x14ac:dyDescent="0.25"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</row>
    <row r="107" spans="26:36" ht="18" customHeight="1" x14ac:dyDescent="0.25"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</row>
    <row r="108" spans="26:36" ht="18" customHeight="1" x14ac:dyDescent="0.25"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</row>
    <row r="109" spans="26:36" ht="18" customHeight="1" x14ac:dyDescent="0.25"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</row>
    <row r="110" spans="26:36" ht="18" customHeight="1" x14ac:dyDescent="0.25"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</row>
    <row r="111" spans="26:36" ht="18" customHeight="1" x14ac:dyDescent="0.25"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</row>
    <row r="112" spans="26:36" ht="18" customHeight="1" x14ac:dyDescent="0.25"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</row>
    <row r="113" spans="26:36" ht="18" customHeight="1" x14ac:dyDescent="0.25"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</row>
    <row r="114" spans="26:36" ht="18" customHeight="1" x14ac:dyDescent="0.25"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</row>
    <row r="115" spans="26:36" ht="18" customHeight="1" x14ac:dyDescent="0.25"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</row>
    <row r="116" spans="26:36" ht="18" customHeight="1" x14ac:dyDescent="0.25"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</row>
    <row r="117" spans="26:36" ht="18" customHeight="1" x14ac:dyDescent="0.25"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</row>
    <row r="118" spans="26:36" ht="18" customHeight="1" x14ac:dyDescent="0.25"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</row>
    <row r="119" spans="26:36" ht="18" customHeight="1" x14ac:dyDescent="0.25"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</row>
    <row r="120" spans="26:36" ht="18" customHeight="1" x14ac:dyDescent="0.25"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</row>
    <row r="121" spans="26:36" ht="18" customHeight="1" x14ac:dyDescent="0.25"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</row>
    <row r="122" spans="26:36" ht="18" customHeight="1" x14ac:dyDescent="0.25"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</row>
  </sheetData>
  <mergeCells count="2">
    <mergeCell ref="L3:P3"/>
    <mergeCell ref="L2:P2"/>
  </mergeCells>
  <printOptions horizontalCentered="1"/>
  <pageMargins left="0.43307086614173229" right="0.23622047244094491" top="0.74803149606299213" bottom="0.74803149606299213" header="0.31496062992125984" footer="0.31496062992125984"/>
  <pageSetup paperSize="119" scale="28" orientation="landscape" r:id="rId1"/>
  <colBreaks count="1" manualBreakCount="1">
    <brk id="2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127"/>
  <sheetViews>
    <sheetView zoomScale="50" zoomScaleNormal="50" workbookViewId="0">
      <pane xSplit="5" ySplit="9" topLeftCell="F31" activePane="bottomRight" state="frozen"/>
      <selection pane="topRight" activeCell="F1" sqref="F1"/>
      <selection pane="bottomLeft" activeCell="A10" sqref="A10"/>
      <selection pane="bottomRight" activeCell="R42" sqref="R42"/>
    </sheetView>
  </sheetViews>
  <sheetFormatPr baseColWidth="10" defaultColWidth="9.625" defaultRowHeight="18" customHeight="1" x14ac:dyDescent="0.25"/>
  <cols>
    <col min="1" max="1" width="2.25" style="1" customWidth="1"/>
    <col min="2" max="2" width="7.25" style="1" customWidth="1"/>
    <col min="3" max="3" width="0.875" style="1" customWidth="1"/>
    <col min="4" max="4" width="56.125" style="1" customWidth="1"/>
    <col min="5" max="5" width="0.875" style="1" customWidth="1"/>
    <col min="6" max="6" width="19.875" style="1" bestFit="1" customWidth="1"/>
    <col min="7" max="7" width="19.375" style="1" bestFit="1" customWidth="1"/>
    <col min="8" max="8" width="18.875" style="1" bestFit="1" customWidth="1"/>
    <col min="9" max="10" width="19.875" style="1" bestFit="1" customWidth="1"/>
    <col min="11" max="11" width="22.375" style="1" bestFit="1" customWidth="1"/>
    <col min="12" max="12" width="26" style="1" customWidth="1"/>
    <col min="13" max="13" width="20.75" style="1" bestFit="1" customWidth="1"/>
    <col min="14" max="14" width="21.375" style="1" bestFit="1" customWidth="1"/>
    <col min="15" max="15" width="22.625" style="1" bestFit="1" customWidth="1"/>
    <col min="16" max="16" width="21.875" style="1" bestFit="1" customWidth="1"/>
    <col min="17" max="17" width="21.625" style="1" bestFit="1" customWidth="1"/>
    <col min="18" max="19" width="23" style="1" bestFit="1" customWidth="1"/>
    <col min="20" max="20" width="20.5" style="1" bestFit="1" customWidth="1"/>
    <col min="21" max="21" width="18.875" style="1" customWidth="1"/>
    <col min="22" max="22" width="20.75" style="1" customWidth="1"/>
    <col min="23" max="23" width="28.875" style="1" bestFit="1" customWidth="1"/>
    <col min="24" max="24" width="31.125" style="1" bestFit="1" customWidth="1"/>
    <col min="25" max="25" width="23.875" style="1" bestFit="1" customWidth="1"/>
    <col min="26" max="26" width="2.5" style="1" customWidth="1"/>
    <col min="27" max="27" width="24.625" style="1" bestFit="1" customWidth="1"/>
    <col min="28" max="28" width="1" style="1" customWidth="1"/>
    <col min="29" max="29" width="20.625" style="1" customWidth="1"/>
    <col min="30" max="30" width="9.625" style="1" customWidth="1"/>
    <col min="31" max="31" width="16.75" style="1" customWidth="1"/>
    <col min="32" max="35" width="9.625" style="1" customWidth="1"/>
    <col min="36" max="36" width="10.875" style="1" bestFit="1" customWidth="1"/>
    <col min="37" max="16384" width="9.625" style="1"/>
  </cols>
  <sheetData>
    <row r="1" spans="1:38" ht="18" customHeight="1" x14ac:dyDescent="0.25">
      <c r="F1" s="15"/>
      <c r="Q1" s="15"/>
      <c r="R1" s="15"/>
      <c r="S1" s="15"/>
      <c r="T1" s="15"/>
    </row>
    <row r="2" spans="1:38" ht="18" customHeight="1" x14ac:dyDescent="0.25">
      <c r="B2" s="26"/>
      <c r="L2" s="1" t="s">
        <v>141</v>
      </c>
      <c r="P2" s="15"/>
    </row>
    <row r="3" spans="1:38" ht="18" customHeight="1" x14ac:dyDescent="0.25">
      <c r="B3" s="26"/>
      <c r="F3" s="6"/>
      <c r="G3" s="6"/>
      <c r="H3" s="6"/>
      <c r="I3" s="6"/>
      <c r="J3" s="6"/>
      <c r="K3" s="6"/>
      <c r="L3" s="116" t="s">
        <v>102</v>
      </c>
      <c r="M3" s="116"/>
      <c r="N3" s="116"/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38" ht="18" customHeight="1" x14ac:dyDescent="0.25">
      <c r="B4" s="27"/>
      <c r="U4" s="15"/>
      <c r="V4" s="15"/>
      <c r="W4" s="15"/>
      <c r="X4" s="15"/>
      <c r="Y4" s="15"/>
    </row>
    <row r="5" spans="1:38" ht="18" customHeight="1" x14ac:dyDescent="0.25">
      <c r="B5" s="27"/>
      <c r="U5" s="15"/>
      <c r="V5" s="15"/>
      <c r="W5" s="15"/>
      <c r="X5" s="15"/>
      <c r="Y5" s="15"/>
    </row>
    <row r="6" spans="1:38" ht="18" customHeight="1" x14ac:dyDescent="0.25">
      <c r="B6" s="21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7"/>
      <c r="V6" s="47"/>
      <c r="W6" s="47"/>
      <c r="X6" s="47"/>
      <c r="Y6" s="113"/>
    </row>
    <row r="7" spans="1:38" ht="18" customHeight="1" x14ac:dyDescent="0.25">
      <c r="B7" s="13"/>
      <c r="F7" s="12" t="s">
        <v>61</v>
      </c>
      <c r="G7" s="12" t="s">
        <v>53</v>
      </c>
      <c r="H7" s="12" t="s">
        <v>54</v>
      </c>
      <c r="I7" s="12" t="s">
        <v>55</v>
      </c>
      <c r="J7" s="12" t="s">
        <v>65</v>
      </c>
      <c r="K7" s="12" t="s">
        <v>66</v>
      </c>
      <c r="L7" s="12" t="s">
        <v>56</v>
      </c>
      <c r="M7" s="12" t="s">
        <v>57</v>
      </c>
      <c r="N7" s="12" t="s">
        <v>58</v>
      </c>
      <c r="O7" s="12" t="s">
        <v>60</v>
      </c>
      <c r="P7" s="12" t="s">
        <v>80</v>
      </c>
      <c r="Q7" s="12" t="s">
        <v>107</v>
      </c>
      <c r="R7" s="43" t="s">
        <v>109</v>
      </c>
      <c r="S7" s="12" t="s">
        <v>59</v>
      </c>
      <c r="T7" s="12" t="s">
        <v>62</v>
      </c>
      <c r="U7" s="48" t="s">
        <v>63</v>
      </c>
      <c r="V7" s="48" t="s">
        <v>49</v>
      </c>
      <c r="W7" s="14" t="s">
        <v>122</v>
      </c>
      <c r="X7" s="14" t="s">
        <v>50</v>
      </c>
      <c r="Y7" s="14" t="s">
        <v>50</v>
      </c>
      <c r="AA7" s="1" t="s">
        <v>69</v>
      </c>
    </row>
    <row r="8" spans="1:38" ht="18" customHeight="1" x14ac:dyDescent="0.25">
      <c r="B8" s="16"/>
      <c r="F8" s="7" t="s">
        <v>91</v>
      </c>
      <c r="G8" s="7" t="s">
        <v>81</v>
      </c>
      <c r="H8" s="7" t="s">
        <v>82</v>
      </c>
      <c r="I8" s="7" t="s">
        <v>83</v>
      </c>
      <c r="J8" s="7" t="s">
        <v>84</v>
      </c>
      <c r="K8" s="7" t="s">
        <v>85</v>
      </c>
      <c r="L8" s="7" t="s">
        <v>86</v>
      </c>
      <c r="M8" s="7" t="s">
        <v>87</v>
      </c>
      <c r="N8" s="7" t="s">
        <v>88</v>
      </c>
      <c r="O8" s="7" t="s">
        <v>89</v>
      </c>
      <c r="P8" s="7" t="s">
        <v>90</v>
      </c>
      <c r="Q8" s="7" t="s">
        <v>106</v>
      </c>
      <c r="R8" s="7" t="s">
        <v>108</v>
      </c>
      <c r="S8" s="7" t="s">
        <v>99</v>
      </c>
      <c r="T8" s="7" t="s">
        <v>92</v>
      </c>
      <c r="U8" s="49" t="s">
        <v>93</v>
      </c>
      <c r="V8" s="49" t="s">
        <v>94</v>
      </c>
      <c r="W8" s="17" t="s">
        <v>64</v>
      </c>
      <c r="X8" s="17" t="s">
        <v>64</v>
      </c>
      <c r="Y8" s="17" t="s">
        <v>64</v>
      </c>
      <c r="AA8" s="1" t="s">
        <v>70</v>
      </c>
    </row>
    <row r="9" spans="1:38" s="40" customFormat="1" ht="24.95" customHeight="1" x14ac:dyDescent="0.15">
      <c r="A9" s="32"/>
      <c r="B9" s="33" t="s">
        <v>0</v>
      </c>
      <c r="C9" s="34"/>
      <c r="D9" s="35" t="s">
        <v>1</v>
      </c>
      <c r="E9" s="36"/>
      <c r="F9" s="50">
        <f>SUM(F11,F12,F13,F14,F19,F20,F21,F22,F32,F33,F10)</f>
        <v>18584215051</v>
      </c>
      <c r="G9" s="50">
        <f>SUM(G11,G12,G13,G14,G19,G20,G21,G22,G32,G33,G10)</f>
        <v>6198705391</v>
      </c>
      <c r="H9" s="50">
        <f t="shared" ref="H9:T9" si="0">SUM(H11,H12,H13,H14,H19,H20,H21,H22,H32,H33,H10)</f>
        <v>2857363739</v>
      </c>
      <c r="I9" s="50">
        <f t="shared" si="0"/>
        <v>7940025321</v>
      </c>
      <c r="J9" s="50">
        <f t="shared" si="0"/>
        <v>19176221074</v>
      </c>
      <c r="K9" s="50">
        <f t="shared" si="0"/>
        <v>162108172212</v>
      </c>
      <c r="L9" s="50">
        <f t="shared" si="0"/>
        <v>1213856193657</v>
      </c>
      <c r="M9" s="50">
        <f t="shared" si="0"/>
        <v>83015184644</v>
      </c>
      <c r="N9" s="50">
        <f t="shared" si="0"/>
        <v>97293378158</v>
      </c>
      <c r="O9" s="50">
        <f t="shared" si="0"/>
        <v>5570544669</v>
      </c>
      <c r="P9" s="50">
        <f t="shared" si="0"/>
        <v>186489901052</v>
      </c>
      <c r="Q9" s="50">
        <f t="shared" si="0"/>
        <v>94522636000</v>
      </c>
      <c r="R9" s="50">
        <f t="shared" si="0"/>
        <v>370607212000</v>
      </c>
      <c r="S9" s="50">
        <f t="shared" si="0"/>
        <v>626913188701</v>
      </c>
      <c r="T9" s="50">
        <f t="shared" si="0"/>
        <v>19258554183</v>
      </c>
      <c r="U9" s="37">
        <f t="shared" ref="U9" si="1">SUM(U11,U12,U13,U14,U19,U20,U21,U22,U32,U33,U10)</f>
        <v>1821045000</v>
      </c>
      <c r="V9" s="37">
        <f>SUM(V11,V12,V13,V14,V19,V20,V21,V22,V32,V33,V10)</f>
        <v>10586607000</v>
      </c>
      <c r="W9" s="8">
        <f t="shared" ref="W9" si="2">+SUM(W10:W14,W19:W22)+W32+W33</f>
        <v>504069079000</v>
      </c>
      <c r="X9" s="8">
        <f>+SUM(X10:X14,X19:X22)+X32+X33</f>
        <v>2422730068852</v>
      </c>
      <c r="Y9" s="37">
        <f>SUM(Y11,Y12,Y13,Y14,Y19,Y20,Y21,Y22,Y32,Y33,Y10)</f>
        <v>2926799147852</v>
      </c>
      <c r="Z9" s="38"/>
      <c r="AA9" s="45">
        <f>SUM(AA11,AA10,AA12,AA13,AA14,AA19,AA20,AA21,AA22,AA33,AA32)</f>
        <v>2914391495852</v>
      </c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</row>
    <row r="10" spans="1:38" ht="22.5" customHeight="1" x14ac:dyDescent="0.3">
      <c r="A10" s="3"/>
      <c r="B10" s="18" t="s">
        <v>37</v>
      </c>
      <c r="D10" s="19" t="s">
        <v>14</v>
      </c>
      <c r="F10" s="9">
        <v>178670056</v>
      </c>
      <c r="G10" s="9">
        <v>20581623</v>
      </c>
      <c r="H10" s="9">
        <v>8133323</v>
      </c>
      <c r="I10" s="9">
        <v>113870300</v>
      </c>
      <c r="J10" s="9">
        <v>44525895</v>
      </c>
      <c r="K10" s="9">
        <v>92932106</v>
      </c>
      <c r="L10" s="9">
        <v>610294707</v>
      </c>
      <c r="M10" s="9">
        <v>37718864</v>
      </c>
      <c r="N10" s="9">
        <v>16804494</v>
      </c>
      <c r="O10" s="9">
        <v>6000981</v>
      </c>
      <c r="P10" s="9">
        <v>30434165</v>
      </c>
      <c r="Q10" s="9">
        <v>0</v>
      </c>
      <c r="R10" s="9"/>
      <c r="S10" s="9">
        <v>14846068</v>
      </c>
      <c r="T10" s="9">
        <v>142786379</v>
      </c>
      <c r="U10" s="9"/>
      <c r="V10" s="9">
        <v>9442000</v>
      </c>
      <c r="W10" s="9">
        <f>+Q10</f>
        <v>0</v>
      </c>
      <c r="X10" s="9">
        <f>+Y10-W10</f>
        <v>1327040961</v>
      </c>
      <c r="Y10" s="9">
        <f>SUM(F10:V10)</f>
        <v>1327040961</v>
      </c>
      <c r="Z10" s="2"/>
      <c r="AA10" s="5">
        <f>+Y10-V10-U10</f>
        <v>1317598961</v>
      </c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 ht="22.5" customHeight="1" x14ac:dyDescent="0.3">
      <c r="A11" s="3"/>
      <c r="B11" s="18" t="s">
        <v>21</v>
      </c>
      <c r="D11" s="19" t="s">
        <v>22</v>
      </c>
      <c r="F11" s="9">
        <v>13410262</v>
      </c>
      <c r="G11" s="9">
        <v>1434998</v>
      </c>
      <c r="H11" s="9">
        <v>741762</v>
      </c>
      <c r="I11" s="9">
        <v>5604422</v>
      </c>
      <c r="J11" s="9">
        <v>20155243</v>
      </c>
      <c r="K11" s="9">
        <v>10888153</v>
      </c>
      <c r="L11" s="9">
        <v>108015111</v>
      </c>
      <c r="M11" s="9">
        <v>7983131</v>
      </c>
      <c r="N11" s="9">
        <v>5547455</v>
      </c>
      <c r="O11" s="9">
        <v>1906083</v>
      </c>
      <c r="P11" s="9">
        <v>2682222</v>
      </c>
      <c r="Q11" s="9"/>
      <c r="R11" s="9"/>
      <c r="S11" s="9"/>
      <c r="T11" s="9">
        <v>3936992</v>
      </c>
      <c r="U11" s="9">
        <v>2317000</v>
      </c>
      <c r="V11" s="9"/>
      <c r="W11" s="9">
        <v>0</v>
      </c>
      <c r="X11" s="9">
        <f t="shared" ref="X11:X65" si="3">+Y11-W11</f>
        <v>184622834</v>
      </c>
      <c r="Y11" s="9">
        <f>SUM(F11:V11)</f>
        <v>184622834</v>
      </c>
      <c r="Z11" s="2"/>
      <c r="AA11" s="44">
        <f>+Y11-V11-U11</f>
        <v>182305834</v>
      </c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 ht="22.5" customHeight="1" x14ac:dyDescent="0.3">
      <c r="A12" s="3"/>
      <c r="B12" s="18" t="s">
        <v>23</v>
      </c>
      <c r="D12" s="19" t="s">
        <v>24</v>
      </c>
      <c r="F12" s="9"/>
      <c r="G12" s="9"/>
      <c r="H12" s="9"/>
      <c r="I12" s="9"/>
      <c r="J12" s="9">
        <v>20000</v>
      </c>
      <c r="K12" s="9">
        <v>1984759014</v>
      </c>
      <c r="L12" s="9">
        <v>6916915726</v>
      </c>
      <c r="M12" s="9"/>
      <c r="N12" s="9">
        <v>0</v>
      </c>
      <c r="O12" s="9"/>
      <c r="P12" s="9"/>
      <c r="Q12" s="9"/>
      <c r="R12" s="9"/>
      <c r="S12" s="9">
        <v>32630185632</v>
      </c>
      <c r="T12" s="9"/>
      <c r="U12" s="9">
        <v>180496000</v>
      </c>
      <c r="V12" s="9"/>
      <c r="W12" s="9">
        <v>0</v>
      </c>
      <c r="X12" s="9">
        <f t="shared" si="3"/>
        <v>41712376372</v>
      </c>
      <c r="Y12" s="9">
        <f t="shared" ref="Y12:Y65" si="4">SUM(F12:V12)</f>
        <v>41712376372</v>
      </c>
      <c r="Z12" s="2"/>
      <c r="AA12" s="44">
        <f>+Y12-V12-U12</f>
        <v>41531880372</v>
      </c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 ht="22.5" customHeight="1" x14ac:dyDescent="0.3">
      <c r="A13" s="3"/>
      <c r="B13" s="18" t="s">
        <v>25</v>
      </c>
      <c r="D13" s="19" t="s">
        <v>26</v>
      </c>
      <c r="F13" s="9">
        <v>1281046209</v>
      </c>
      <c r="G13" s="9">
        <v>146308367</v>
      </c>
      <c r="H13" s="9">
        <v>57437133</v>
      </c>
      <c r="I13" s="9">
        <v>152106850</v>
      </c>
      <c r="J13" s="9">
        <v>266753894</v>
      </c>
      <c r="K13" s="9">
        <v>1060860928</v>
      </c>
      <c r="L13" s="9">
        <v>10211770151</v>
      </c>
      <c r="M13" s="9">
        <v>977154057</v>
      </c>
      <c r="N13" s="9">
        <v>364787696</v>
      </c>
      <c r="O13" s="9">
        <v>93354909</v>
      </c>
      <c r="P13" s="9">
        <v>357636032</v>
      </c>
      <c r="Q13" s="9"/>
      <c r="R13" s="9"/>
      <c r="S13" s="9">
        <v>16128535859</v>
      </c>
      <c r="T13" s="9">
        <v>328095836</v>
      </c>
      <c r="U13" s="9">
        <v>60091000</v>
      </c>
      <c r="V13" s="9">
        <v>138970000</v>
      </c>
      <c r="W13" s="9">
        <v>0</v>
      </c>
      <c r="X13" s="9">
        <f t="shared" si="3"/>
        <v>31624908921</v>
      </c>
      <c r="Y13" s="9">
        <f>SUM(F13:V13)</f>
        <v>31624908921</v>
      </c>
      <c r="Z13" s="2"/>
      <c r="AA13" s="44">
        <f>+Y13-V13-U13</f>
        <v>31425847921</v>
      </c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22.5" customHeight="1" x14ac:dyDescent="0.3">
      <c r="A14" s="3"/>
      <c r="B14" s="18" t="s">
        <v>44</v>
      </c>
      <c r="D14" s="19" t="s">
        <v>2</v>
      </c>
      <c r="F14" s="9">
        <f>SUM(F15,F18)</f>
        <v>15553274000</v>
      </c>
      <c r="G14" s="9">
        <f t="shared" ref="G14:T14" si="5">SUM(G15,G18)</f>
        <v>5372532000</v>
      </c>
      <c r="H14" s="9">
        <f t="shared" si="5"/>
        <v>2572633000</v>
      </c>
      <c r="I14" s="9">
        <f t="shared" si="5"/>
        <v>6789438000</v>
      </c>
      <c r="J14" s="9">
        <f t="shared" si="5"/>
        <v>15179950000</v>
      </c>
      <c r="K14" s="9">
        <f t="shared" si="5"/>
        <v>51258976000</v>
      </c>
      <c r="L14" s="9">
        <f>SUM(L15,L18)</f>
        <v>753882303000</v>
      </c>
      <c r="M14" s="9">
        <f t="shared" si="5"/>
        <v>58272355000</v>
      </c>
      <c r="N14" s="9">
        <f t="shared" si="5"/>
        <v>15021748000</v>
      </c>
      <c r="O14" s="9">
        <f t="shared" si="5"/>
        <v>4621737000</v>
      </c>
      <c r="P14" s="9">
        <f>SUM(P15,P18)</f>
        <v>113911988000</v>
      </c>
      <c r="Q14" s="9">
        <f>SUM(Q15,Q18)</f>
        <v>94522636000</v>
      </c>
      <c r="R14" s="9">
        <f>SUM(R15,R18)</f>
        <v>370607212000</v>
      </c>
      <c r="S14" s="9">
        <f>SUM(S15,S18)</f>
        <v>120079874000</v>
      </c>
      <c r="T14" s="9">
        <f t="shared" si="5"/>
        <v>15188564000</v>
      </c>
      <c r="U14" s="9">
        <f>SUM(U15,U18)</f>
        <v>1323755000</v>
      </c>
      <c r="V14" s="9">
        <f>SUM(V15,V18)</f>
        <v>10433044000</v>
      </c>
      <c r="W14" s="9">
        <v>0</v>
      </c>
      <c r="X14" s="9">
        <f t="shared" si="3"/>
        <v>1654592019000</v>
      </c>
      <c r="Y14" s="9">
        <f t="shared" si="4"/>
        <v>1654592019000</v>
      </c>
      <c r="Z14" s="2"/>
      <c r="AA14" s="5">
        <f>+Y14-V14-U14</f>
        <v>1642835220000</v>
      </c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 ht="22.5" customHeight="1" x14ac:dyDescent="0.3">
      <c r="A15" s="3"/>
      <c r="B15" s="18" t="s">
        <v>20</v>
      </c>
      <c r="D15" s="19" t="s">
        <v>45</v>
      </c>
      <c r="F15" s="9">
        <f>SUM(F16:F17)</f>
        <v>15553274000</v>
      </c>
      <c r="G15" s="9">
        <f t="shared" ref="G15:T15" si="6">SUM(G16:G17)</f>
        <v>5372532000</v>
      </c>
      <c r="H15" s="9">
        <f t="shared" si="6"/>
        <v>2572633000</v>
      </c>
      <c r="I15" s="9">
        <f t="shared" si="6"/>
        <v>6789438000</v>
      </c>
      <c r="J15" s="9">
        <f t="shared" si="6"/>
        <v>15179950000</v>
      </c>
      <c r="K15" s="9">
        <f t="shared" si="6"/>
        <v>51258976000</v>
      </c>
      <c r="L15" s="9">
        <f>SUM(L16:L17)</f>
        <v>753882303000</v>
      </c>
      <c r="M15" s="9">
        <f t="shared" si="6"/>
        <v>58272355000</v>
      </c>
      <c r="N15" s="9">
        <f t="shared" si="6"/>
        <v>15021748000</v>
      </c>
      <c r="O15" s="9">
        <f t="shared" si="6"/>
        <v>4621737000</v>
      </c>
      <c r="P15" s="9">
        <f t="shared" si="6"/>
        <v>113911988000</v>
      </c>
      <c r="Q15" s="9">
        <f>SUM(Q16:Q17)</f>
        <v>94522636000</v>
      </c>
      <c r="R15" s="9">
        <f>SUM(R16:R17)</f>
        <v>370607212000</v>
      </c>
      <c r="S15" s="9">
        <f>SUM(S16:S17)</f>
        <v>120079874000</v>
      </c>
      <c r="T15" s="9">
        <f t="shared" si="6"/>
        <v>15188564000</v>
      </c>
      <c r="U15" s="9">
        <f>SUM(U16:U17)</f>
        <v>1323755000</v>
      </c>
      <c r="V15" s="9">
        <f>SUM(V16:V17)</f>
        <v>10433044000</v>
      </c>
      <c r="W15" s="9">
        <v>0</v>
      </c>
      <c r="X15" s="9">
        <f t="shared" si="3"/>
        <v>1654592019000</v>
      </c>
      <c r="Y15" s="9">
        <f t="shared" si="4"/>
        <v>1654592019000</v>
      </c>
      <c r="Z15" s="2"/>
      <c r="AA15" s="5">
        <f t="shared" ref="AA15:AA65" si="7">+Y15-V15-U15</f>
        <v>1642835220000</v>
      </c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 ht="22.5" customHeight="1" x14ac:dyDescent="0.3">
      <c r="A16" s="3"/>
      <c r="B16" s="18"/>
      <c r="D16" s="19" t="s">
        <v>3</v>
      </c>
      <c r="F16" s="9">
        <v>14453274000</v>
      </c>
      <c r="G16" s="9">
        <v>4792532000</v>
      </c>
      <c r="H16" s="9">
        <v>2475128000</v>
      </c>
      <c r="I16" s="9">
        <v>6601487000</v>
      </c>
      <c r="J16" s="9">
        <v>9100000000</v>
      </c>
      <c r="K16" s="9">
        <v>13595000000</v>
      </c>
      <c r="L16" s="9">
        <v>93812485000</v>
      </c>
      <c r="M16" s="9">
        <v>6922355000</v>
      </c>
      <c r="N16" s="9">
        <v>6320113000</v>
      </c>
      <c r="O16" s="9">
        <v>4121737000</v>
      </c>
      <c r="P16" s="9">
        <v>7186201000</v>
      </c>
      <c r="Q16" s="9">
        <v>322415000</v>
      </c>
      <c r="R16" s="9">
        <v>6923739000</v>
      </c>
      <c r="S16" s="9">
        <v>10079874000</v>
      </c>
      <c r="T16" s="9">
        <v>14152336000</v>
      </c>
      <c r="U16" s="9">
        <v>1323755000</v>
      </c>
      <c r="V16" s="9">
        <v>6938000000</v>
      </c>
      <c r="W16" s="9">
        <v>0</v>
      </c>
      <c r="X16" s="9">
        <f t="shared" si="3"/>
        <v>209120431000</v>
      </c>
      <c r="Y16" s="9">
        <f t="shared" si="4"/>
        <v>209120431000</v>
      </c>
      <c r="Z16" s="2"/>
      <c r="AA16" s="44">
        <f t="shared" si="7"/>
        <v>200858676000</v>
      </c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 ht="22.5" customHeight="1" x14ac:dyDescent="0.3">
      <c r="A17" s="3"/>
      <c r="B17" s="18"/>
      <c r="D17" s="19" t="s">
        <v>48</v>
      </c>
      <c r="F17" s="9">
        <v>1100000000</v>
      </c>
      <c r="G17" s="9">
        <v>580000000</v>
      </c>
      <c r="H17" s="9">
        <v>97505000</v>
      </c>
      <c r="I17" s="9">
        <v>187951000</v>
      </c>
      <c r="J17" s="9">
        <v>6079950000</v>
      </c>
      <c r="K17" s="9">
        <v>37663976000</v>
      </c>
      <c r="L17" s="9">
        <v>660069818000</v>
      </c>
      <c r="M17" s="9">
        <v>51350000000</v>
      </c>
      <c r="N17" s="9">
        <v>8701635000</v>
      </c>
      <c r="O17" s="9">
        <v>500000000</v>
      </c>
      <c r="P17" s="9">
        <v>106725787000</v>
      </c>
      <c r="Q17" s="9">
        <v>94200221000</v>
      </c>
      <c r="R17" s="9">
        <v>363683473000</v>
      </c>
      <c r="S17" s="9">
        <v>110000000000</v>
      </c>
      <c r="T17" s="9">
        <v>1036228000</v>
      </c>
      <c r="U17" s="9"/>
      <c r="V17" s="9">
        <v>3495044000</v>
      </c>
      <c r="W17" s="9">
        <v>0</v>
      </c>
      <c r="X17" s="9">
        <f t="shared" si="3"/>
        <v>1445471588000</v>
      </c>
      <c r="Y17" s="9">
        <f t="shared" si="4"/>
        <v>1445471588000</v>
      </c>
      <c r="Z17" s="2"/>
      <c r="AA17" s="44">
        <f>+Y17-V17-U17</f>
        <v>1441976544000</v>
      </c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 ht="22.5" customHeight="1" x14ac:dyDescent="0.3">
      <c r="A18" s="3"/>
      <c r="B18" s="18" t="s">
        <v>31</v>
      </c>
      <c r="D18" s="19" t="s">
        <v>46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>
        <v>0</v>
      </c>
      <c r="X18" s="9">
        <f t="shared" si="3"/>
        <v>0</v>
      </c>
      <c r="Y18" s="9">
        <f t="shared" si="4"/>
        <v>0</v>
      </c>
      <c r="Z18" s="2"/>
      <c r="AA18" s="44">
        <f t="shared" si="7"/>
        <v>0</v>
      </c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 ht="22.5" customHeight="1" x14ac:dyDescent="0.3">
      <c r="A19" s="3"/>
      <c r="B19" s="18" t="s">
        <v>4</v>
      </c>
      <c r="D19" s="19" t="s">
        <v>27</v>
      </c>
      <c r="F19" s="9">
        <v>6814000</v>
      </c>
      <c r="G19" s="9">
        <v>3600000</v>
      </c>
      <c r="H19" s="9"/>
      <c r="I19" s="9">
        <v>3950000</v>
      </c>
      <c r="J19" s="9">
        <v>44500000</v>
      </c>
      <c r="K19" s="9">
        <v>43020000</v>
      </c>
      <c r="L19" s="9">
        <v>0</v>
      </c>
      <c r="M19" s="9">
        <v>12633800</v>
      </c>
      <c r="N19" s="9">
        <v>48000</v>
      </c>
      <c r="O19" s="9">
        <v>0</v>
      </c>
      <c r="P19" s="9">
        <v>0</v>
      </c>
      <c r="Q19" s="9"/>
      <c r="R19" s="9"/>
      <c r="S19" s="9">
        <v>11850000</v>
      </c>
      <c r="T19" s="9">
        <v>52020000</v>
      </c>
      <c r="U19" s="9"/>
      <c r="V19" s="9">
        <v>5151000</v>
      </c>
      <c r="W19" s="9">
        <v>0</v>
      </c>
      <c r="X19" s="9">
        <f t="shared" si="3"/>
        <v>183586800</v>
      </c>
      <c r="Y19" s="9">
        <f t="shared" si="4"/>
        <v>183586800</v>
      </c>
      <c r="Z19" s="2"/>
      <c r="AA19" s="5">
        <f t="shared" si="7"/>
        <v>178435800</v>
      </c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 ht="22.5" customHeight="1" x14ac:dyDescent="0.3">
      <c r="A20" s="3"/>
      <c r="B20" s="18" t="s">
        <v>71</v>
      </c>
      <c r="D20" s="19" t="s">
        <v>28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>
        <v>0</v>
      </c>
      <c r="X20" s="9">
        <f t="shared" si="3"/>
        <v>0</v>
      </c>
      <c r="Y20" s="9">
        <f t="shared" si="4"/>
        <v>0</v>
      </c>
      <c r="Z20" s="2"/>
      <c r="AA20" s="5">
        <f t="shared" si="7"/>
        <v>0</v>
      </c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 ht="22.5" customHeight="1" x14ac:dyDescent="0.3">
      <c r="A21" s="3"/>
      <c r="B21" s="18" t="s">
        <v>72</v>
      </c>
      <c r="D21" s="19" t="s">
        <v>29</v>
      </c>
      <c r="F21" s="9">
        <v>839235180</v>
      </c>
      <c r="G21" s="9">
        <v>325788472</v>
      </c>
      <c r="H21" s="9">
        <v>93745759</v>
      </c>
      <c r="I21" s="9">
        <v>471250077</v>
      </c>
      <c r="J21" s="9">
        <v>415806705</v>
      </c>
      <c r="K21" s="9">
        <v>588206400</v>
      </c>
      <c r="L21" s="9">
        <v>9841177673</v>
      </c>
      <c r="M21" s="9">
        <v>362001720</v>
      </c>
      <c r="N21" s="9">
        <v>2923033887</v>
      </c>
      <c r="O21" s="9">
        <v>157850094</v>
      </c>
      <c r="P21" s="9">
        <v>197195048</v>
      </c>
      <c r="Q21" s="9"/>
      <c r="R21" s="9"/>
      <c r="S21" s="9">
        <v>160492159</v>
      </c>
      <c r="T21" s="9">
        <v>647387564</v>
      </c>
      <c r="U21" s="9">
        <v>22463000</v>
      </c>
      <c r="V21" s="9"/>
      <c r="W21" s="9">
        <v>0</v>
      </c>
      <c r="X21" s="9">
        <f t="shared" si="3"/>
        <v>17045633738</v>
      </c>
      <c r="Y21" s="9">
        <f t="shared" si="4"/>
        <v>17045633738</v>
      </c>
      <c r="Z21" s="2"/>
      <c r="AA21" s="44">
        <f t="shared" si="7"/>
        <v>17023170738</v>
      </c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 ht="22.5" customHeight="1" x14ac:dyDescent="0.3">
      <c r="A22" s="3"/>
      <c r="B22" s="23" t="s">
        <v>73</v>
      </c>
      <c r="C22" s="24"/>
      <c r="D22" s="25" t="s">
        <v>51</v>
      </c>
      <c r="E22" s="24"/>
      <c r="F22" s="11">
        <f>+F23+F24</f>
        <v>0</v>
      </c>
      <c r="G22" s="11">
        <f>+G23+G24</f>
        <v>0</v>
      </c>
      <c r="H22" s="11">
        <f t="shared" ref="H22:W22" si="8">+H23+H24</f>
        <v>0</v>
      </c>
      <c r="I22" s="11">
        <f t="shared" si="8"/>
        <v>0</v>
      </c>
      <c r="J22" s="11">
        <f t="shared" si="8"/>
        <v>204698000</v>
      </c>
      <c r="K22" s="11">
        <f t="shared" si="8"/>
        <v>71497414000</v>
      </c>
      <c r="L22" s="11">
        <f t="shared" si="8"/>
        <v>267020449000</v>
      </c>
      <c r="M22" s="11">
        <f t="shared" si="8"/>
        <v>11341914000</v>
      </c>
      <c r="N22" s="11">
        <f t="shared" si="8"/>
        <v>54792913000</v>
      </c>
      <c r="O22" s="11">
        <f t="shared" si="8"/>
        <v>86000</v>
      </c>
      <c r="P22" s="11">
        <f t="shared" si="8"/>
        <v>47771663000</v>
      </c>
      <c r="Q22" s="11">
        <f t="shared" si="8"/>
        <v>0</v>
      </c>
      <c r="R22" s="11">
        <f t="shared" si="8"/>
        <v>0</v>
      </c>
      <c r="S22" s="11">
        <f t="shared" si="8"/>
        <v>380866878340</v>
      </c>
      <c r="T22" s="11">
        <f t="shared" si="8"/>
        <v>474000</v>
      </c>
      <c r="U22" s="11">
        <f t="shared" si="8"/>
        <v>0</v>
      </c>
      <c r="V22" s="11">
        <f t="shared" si="8"/>
        <v>0</v>
      </c>
      <c r="W22" s="11">
        <f t="shared" si="8"/>
        <v>504069079000</v>
      </c>
      <c r="X22" s="11">
        <f t="shared" si="3"/>
        <v>329427410340</v>
      </c>
      <c r="Y22" s="11">
        <f>SUM(F22:V22)</f>
        <v>833496489340</v>
      </c>
      <c r="Z22" s="51"/>
      <c r="AA22" s="52">
        <f>+Y22-V22-U22</f>
        <v>833496489340</v>
      </c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 ht="22.5" customHeight="1" x14ac:dyDescent="0.3">
      <c r="A23" s="3"/>
      <c r="B23" s="20" t="s">
        <v>20</v>
      </c>
      <c r="D23" s="19" t="s">
        <v>110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40715729340</v>
      </c>
      <c r="T23" s="9"/>
      <c r="U23" s="9"/>
      <c r="V23" s="9"/>
      <c r="W23" s="9">
        <v>0</v>
      </c>
      <c r="X23" s="9">
        <f t="shared" si="3"/>
        <v>40715729340</v>
      </c>
      <c r="Y23" s="9">
        <f>SUM(F23:V23)</f>
        <v>40715729340</v>
      </c>
      <c r="Z23" s="2"/>
      <c r="AA23" s="44">
        <f t="shared" si="7"/>
        <v>40715729340</v>
      </c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 ht="22.5" customHeight="1" x14ac:dyDescent="0.3">
      <c r="A24" s="3"/>
      <c r="B24" s="20" t="s">
        <v>39</v>
      </c>
      <c r="D24" s="19" t="s">
        <v>111</v>
      </c>
      <c r="F24" s="9">
        <f>+SUM(F25:F31)</f>
        <v>0</v>
      </c>
      <c r="G24" s="9">
        <f>+SUM(G25:G31)</f>
        <v>0</v>
      </c>
      <c r="H24" s="9">
        <f t="shared" ref="H24:V24" si="9">+SUM(H25:H31)</f>
        <v>0</v>
      </c>
      <c r="I24" s="9">
        <f t="shared" si="9"/>
        <v>0</v>
      </c>
      <c r="J24" s="9">
        <f t="shared" si="9"/>
        <v>204698000</v>
      </c>
      <c r="K24" s="9">
        <f t="shared" si="9"/>
        <v>71497414000</v>
      </c>
      <c r="L24" s="9">
        <f t="shared" si="9"/>
        <v>267020449000</v>
      </c>
      <c r="M24" s="9">
        <f t="shared" si="9"/>
        <v>11341914000</v>
      </c>
      <c r="N24" s="9">
        <f t="shared" si="9"/>
        <v>54792913000</v>
      </c>
      <c r="O24" s="9">
        <f t="shared" si="9"/>
        <v>86000</v>
      </c>
      <c r="P24" s="9">
        <f t="shared" si="9"/>
        <v>47771663000</v>
      </c>
      <c r="Q24" s="9">
        <f t="shared" si="9"/>
        <v>0</v>
      </c>
      <c r="R24" s="9">
        <f t="shared" si="9"/>
        <v>0</v>
      </c>
      <c r="S24" s="9">
        <f t="shared" si="9"/>
        <v>340151149000</v>
      </c>
      <c r="T24" s="9">
        <f t="shared" si="9"/>
        <v>474000</v>
      </c>
      <c r="U24" s="9">
        <f t="shared" si="9"/>
        <v>0</v>
      </c>
      <c r="V24" s="9">
        <f t="shared" si="9"/>
        <v>0</v>
      </c>
      <c r="W24" s="9">
        <f t="shared" ref="W24" si="10">+SUM(W25:W31)</f>
        <v>504069079000</v>
      </c>
      <c r="X24" s="9">
        <f t="shared" si="3"/>
        <v>288711681000</v>
      </c>
      <c r="Y24" s="9">
        <f>SUM(F24:V24)</f>
        <v>792780760000</v>
      </c>
      <c r="Z24" s="2"/>
      <c r="AA24" s="44">
        <f t="shared" si="7"/>
        <v>792780760000</v>
      </c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 ht="22.5" customHeight="1" x14ac:dyDescent="0.3">
      <c r="A25" s="3"/>
      <c r="B25" s="20"/>
      <c r="D25" s="19" t="s">
        <v>114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>
        <v>270200000000</v>
      </c>
      <c r="T25" s="9"/>
      <c r="U25" s="9"/>
      <c r="V25" s="9"/>
      <c r="W25" s="9">
        <v>0</v>
      </c>
      <c r="X25" s="9">
        <f t="shared" si="3"/>
        <v>270200000000</v>
      </c>
      <c r="Y25" s="9">
        <f>SUM(F25:V25)</f>
        <v>270200000000</v>
      </c>
      <c r="Z25" s="2"/>
      <c r="AA25" s="44">
        <f t="shared" si="7"/>
        <v>270200000000</v>
      </c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 ht="22.5" customHeight="1" x14ac:dyDescent="0.3">
      <c r="A26" s="3"/>
      <c r="B26" s="20"/>
      <c r="D26" s="19" t="s">
        <v>115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>
        <v>18511681000</v>
      </c>
      <c r="T26" s="9"/>
      <c r="U26" s="9"/>
      <c r="V26" s="9"/>
      <c r="W26" s="9">
        <v>0</v>
      </c>
      <c r="X26" s="9">
        <f t="shared" si="3"/>
        <v>18511681000</v>
      </c>
      <c r="Y26" s="9">
        <f>SUM(F26:V26)</f>
        <v>18511681000</v>
      </c>
      <c r="Z26" s="2"/>
      <c r="AA26" s="44">
        <f t="shared" si="7"/>
        <v>18511681000</v>
      </c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 ht="22.5" customHeight="1" x14ac:dyDescent="0.3">
      <c r="A27" s="3"/>
      <c r="B27" s="20"/>
      <c r="D27" s="19" t="s">
        <v>116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>
        <v>0</v>
      </c>
      <c r="T27" s="9"/>
      <c r="U27" s="9"/>
      <c r="V27" s="9"/>
      <c r="W27" s="9">
        <v>0</v>
      </c>
      <c r="X27" s="9">
        <f t="shared" si="3"/>
        <v>0</v>
      </c>
      <c r="Y27" s="9">
        <f t="shared" si="4"/>
        <v>0</v>
      </c>
      <c r="Z27" s="2"/>
      <c r="AA27" s="44">
        <f t="shared" si="7"/>
        <v>0</v>
      </c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 ht="22.5" customHeight="1" x14ac:dyDescent="0.3">
      <c r="A28" s="3"/>
      <c r="B28" s="20"/>
      <c r="D28" s="19" t="s">
        <v>117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>
        <v>0</v>
      </c>
      <c r="T28" s="9"/>
      <c r="U28" s="9"/>
      <c r="V28" s="9"/>
      <c r="W28" s="9">
        <v>0</v>
      </c>
      <c r="X28" s="9">
        <f t="shared" si="3"/>
        <v>0</v>
      </c>
      <c r="Y28" s="9">
        <f t="shared" si="4"/>
        <v>0</v>
      </c>
      <c r="Z28" s="2"/>
      <c r="AA28" s="44">
        <f t="shared" si="7"/>
        <v>0</v>
      </c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 ht="22.5" customHeight="1" x14ac:dyDescent="0.3">
      <c r="A29" s="3"/>
      <c r="B29" s="20"/>
      <c r="D29" s="19" t="s">
        <v>118</v>
      </c>
      <c r="F29" s="9"/>
      <c r="G29" s="9">
        <v>0</v>
      </c>
      <c r="H29" s="9"/>
      <c r="I29" s="9"/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/>
      <c r="R29" s="9"/>
      <c r="S29" s="9"/>
      <c r="T29" s="9">
        <v>0</v>
      </c>
      <c r="U29" s="9"/>
      <c r="V29" s="9"/>
      <c r="W29" s="9">
        <v>0</v>
      </c>
      <c r="X29" s="9">
        <f t="shared" si="3"/>
        <v>0</v>
      </c>
      <c r="Y29" s="9">
        <f t="shared" si="4"/>
        <v>0</v>
      </c>
      <c r="Z29" s="2"/>
      <c r="AA29" s="44">
        <f t="shared" si="7"/>
        <v>0</v>
      </c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 ht="22.5" customHeight="1" x14ac:dyDescent="0.3">
      <c r="A30" s="3"/>
      <c r="B30" s="20"/>
      <c r="D30" s="19" t="s">
        <v>119</v>
      </c>
      <c r="F30" s="9"/>
      <c r="G30" s="9"/>
      <c r="H30" s="9"/>
      <c r="I30" s="9"/>
      <c r="J30" s="9">
        <v>204698000</v>
      </c>
      <c r="K30" s="9">
        <v>71497414000</v>
      </c>
      <c r="L30" s="9">
        <v>267020449000</v>
      </c>
      <c r="M30" s="9">
        <v>11341914000</v>
      </c>
      <c r="N30" s="9">
        <v>54792913000</v>
      </c>
      <c r="O30" s="9">
        <v>86000</v>
      </c>
      <c r="P30" s="9">
        <v>47771663000</v>
      </c>
      <c r="Q30" s="9">
        <v>0</v>
      </c>
      <c r="R30" s="9"/>
      <c r="S30" s="9">
        <v>51439468000</v>
      </c>
      <c r="T30" s="9">
        <v>474000</v>
      </c>
      <c r="U30" s="9"/>
      <c r="V30" s="9"/>
      <c r="W30" s="9">
        <f>+SUM(G30:V30)</f>
        <v>504069079000</v>
      </c>
      <c r="X30" s="9">
        <f t="shared" si="3"/>
        <v>0</v>
      </c>
      <c r="Y30" s="9">
        <f t="shared" si="4"/>
        <v>504069079000</v>
      </c>
      <c r="Z30" s="2"/>
      <c r="AA30" s="44">
        <f t="shared" si="7"/>
        <v>504069079000</v>
      </c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 ht="22.5" customHeight="1" x14ac:dyDescent="0.3">
      <c r="A31" s="3"/>
      <c r="B31" s="20"/>
      <c r="D31" s="19" t="s">
        <v>120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>
        <f>+SUM(G31:V31)</f>
        <v>0</v>
      </c>
      <c r="X31" s="9">
        <f t="shared" si="3"/>
        <v>0</v>
      </c>
      <c r="Y31" s="9">
        <f t="shared" si="4"/>
        <v>0</v>
      </c>
      <c r="Z31" s="2"/>
      <c r="AA31" s="44">
        <f t="shared" si="7"/>
        <v>0</v>
      </c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 ht="22.5" customHeight="1" x14ac:dyDescent="0.3">
      <c r="A32" s="3"/>
      <c r="B32" s="18">
        <v>14</v>
      </c>
      <c r="D32" s="19" t="s">
        <v>95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>
        <v>0</v>
      </c>
      <c r="X32" s="9">
        <f t="shared" si="3"/>
        <v>0</v>
      </c>
      <c r="Y32" s="9">
        <f t="shared" si="4"/>
        <v>0</v>
      </c>
      <c r="Z32" s="2"/>
      <c r="AA32" s="5">
        <f t="shared" si="7"/>
        <v>0</v>
      </c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 ht="22.5" customHeight="1" x14ac:dyDescent="0.3">
      <c r="A33" s="3"/>
      <c r="B33" s="18" t="s">
        <v>74</v>
      </c>
      <c r="D33" s="19" t="s">
        <v>5</v>
      </c>
      <c r="F33" s="9">
        <v>711765344</v>
      </c>
      <c r="G33" s="9">
        <v>328459931</v>
      </c>
      <c r="H33" s="9">
        <v>124672762</v>
      </c>
      <c r="I33" s="9">
        <v>403805672</v>
      </c>
      <c r="J33" s="9">
        <v>2999811337</v>
      </c>
      <c r="K33" s="9">
        <v>35571115611</v>
      </c>
      <c r="L33" s="9">
        <v>165265268289</v>
      </c>
      <c r="M33" s="9">
        <v>12003424072</v>
      </c>
      <c r="N33" s="9">
        <v>24168495626</v>
      </c>
      <c r="O33" s="9">
        <v>689609602</v>
      </c>
      <c r="P33" s="9">
        <v>24218302585</v>
      </c>
      <c r="Q33" s="9"/>
      <c r="R33" s="9"/>
      <c r="S33" s="9">
        <v>77020526643</v>
      </c>
      <c r="T33" s="9">
        <v>2895289412</v>
      </c>
      <c r="U33" s="9">
        <v>231923000</v>
      </c>
      <c r="V33" s="9"/>
      <c r="W33" s="9">
        <v>0</v>
      </c>
      <c r="X33" s="9">
        <f t="shared" si="3"/>
        <v>346632469886</v>
      </c>
      <c r="Y33" s="9">
        <f t="shared" si="4"/>
        <v>346632469886</v>
      </c>
      <c r="Z33" s="2"/>
      <c r="AA33" s="44">
        <f t="shared" si="7"/>
        <v>346400546886</v>
      </c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 s="40" customFormat="1" ht="24.95" customHeight="1" x14ac:dyDescent="0.15">
      <c r="A34" s="32"/>
      <c r="B34" s="41"/>
      <c r="C34" s="34"/>
      <c r="D34" s="35" t="s">
        <v>6</v>
      </c>
      <c r="E34" s="36"/>
      <c r="F34" s="50">
        <f>SUM(F35,F36,F37,F38,F43,F44,F45,F54,F55,F59,F60,F64,F65)</f>
        <v>20576005467</v>
      </c>
      <c r="G34" s="50">
        <f>SUM(G35,G36,G37,G38,G43,G44,G45,G54,G55,G59,G60,G64,G65)</f>
        <v>6200429249</v>
      </c>
      <c r="H34" s="50">
        <f t="shared" ref="H34:T34" si="11">SUM(H35,H36,H37,H38,H43,H44,H45,H54,H55,H59,H60,H64,H65)</f>
        <v>2873082007</v>
      </c>
      <c r="I34" s="50">
        <f t="shared" si="11"/>
        <v>7998628396</v>
      </c>
      <c r="J34" s="50">
        <f t="shared" si="11"/>
        <v>17768662574</v>
      </c>
      <c r="K34" s="50">
        <f t="shared" si="11"/>
        <v>154676001148</v>
      </c>
      <c r="L34" s="50">
        <f t="shared" si="11"/>
        <v>1114346428398</v>
      </c>
      <c r="M34" s="50">
        <f t="shared" si="11"/>
        <v>84310066894</v>
      </c>
      <c r="N34" s="50">
        <f t="shared" si="11"/>
        <v>95924680065</v>
      </c>
      <c r="O34" s="50">
        <f t="shared" si="11"/>
        <v>5112451914</v>
      </c>
      <c r="P34" s="50">
        <f t="shared" si="11"/>
        <v>162924580324</v>
      </c>
      <c r="Q34" s="50">
        <f t="shared" si="11"/>
        <v>140610960369</v>
      </c>
      <c r="R34" s="50">
        <f t="shared" si="11"/>
        <v>370238657186</v>
      </c>
      <c r="S34" s="50">
        <f t="shared" si="11"/>
        <v>732463653486</v>
      </c>
      <c r="T34" s="50">
        <f t="shared" si="11"/>
        <v>20741830034</v>
      </c>
      <c r="U34" s="37">
        <f t="shared" ref="U34" si="12">SUM(U35,U36,U37,U38,U43,U44,U45,U54,U55,U59,U60,U64,U65)</f>
        <v>1713371000</v>
      </c>
      <c r="V34" s="37">
        <f t="shared" ref="V34:X34" si="13">SUM(V35,V36,V37,V38,V43,V44,V45,V54,V55,V59,V60,V64,V65)</f>
        <v>12031003000</v>
      </c>
      <c r="W34" s="8">
        <f t="shared" si="13"/>
        <v>504069079000</v>
      </c>
      <c r="X34" s="8">
        <f t="shared" si="13"/>
        <v>2446441412511</v>
      </c>
      <c r="Y34" s="37">
        <f t="shared" si="4"/>
        <v>2950510491511</v>
      </c>
      <c r="Z34" s="39"/>
      <c r="AA34" s="45">
        <f>SUM(AA35,AA36,AA37,AA38,AA43,AA44,AA45,AA54,AA55,AA59,AA60,AA64,AA65)</f>
        <v>2936766117511</v>
      </c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</row>
    <row r="35" spans="1:38" ht="22.5" customHeight="1" x14ac:dyDescent="0.3">
      <c r="A35" s="3"/>
      <c r="B35" s="18" t="s">
        <v>7</v>
      </c>
      <c r="D35" s="19" t="s">
        <v>8</v>
      </c>
      <c r="F35" s="9">
        <v>14222486330</v>
      </c>
      <c r="G35" s="9">
        <v>5349194478</v>
      </c>
      <c r="H35" s="9">
        <v>2496680846</v>
      </c>
      <c r="I35" s="9">
        <v>6881297413</v>
      </c>
      <c r="J35" s="9">
        <v>9343439989</v>
      </c>
      <c r="K35" s="9">
        <v>14102717787</v>
      </c>
      <c r="L35" s="9">
        <v>95841986178</v>
      </c>
      <c r="M35" s="9">
        <v>7068704550</v>
      </c>
      <c r="N35" s="9">
        <v>5125323575</v>
      </c>
      <c r="O35" s="9">
        <v>4215594767</v>
      </c>
      <c r="P35" s="9">
        <v>6782033581</v>
      </c>
      <c r="Q35" s="9">
        <v>219845935</v>
      </c>
      <c r="R35" s="9">
        <v>6102335113</v>
      </c>
      <c r="S35" s="9">
        <v>10866850044</v>
      </c>
      <c r="T35" s="9">
        <v>14505043590</v>
      </c>
      <c r="U35" s="9">
        <v>1236766000</v>
      </c>
      <c r="V35" s="9">
        <v>7804571000</v>
      </c>
      <c r="W35" s="9">
        <v>0</v>
      </c>
      <c r="X35" s="9">
        <f t="shared" si="3"/>
        <v>212164871176</v>
      </c>
      <c r="Y35" s="9">
        <f t="shared" si="4"/>
        <v>212164871176</v>
      </c>
      <c r="Z35" s="2"/>
      <c r="AA35" s="44">
        <f>+Y35-V35-U35</f>
        <v>203123534176</v>
      </c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ht="22.5" customHeight="1" x14ac:dyDescent="0.3">
      <c r="A36" s="3"/>
      <c r="B36" s="18" t="s">
        <v>9</v>
      </c>
      <c r="D36" s="19" t="s">
        <v>10</v>
      </c>
      <c r="F36" s="9">
        <v>3555094235</v>
      </c>
      <c r="G36" s="9">
        <v>173574169</v>
      </c>
      <c r="H36" s="9">
        <v>129112722</v>
      </c>
      <c r="I36" s="9">
        <v>283607160</v>
      </c>
      <c r="J36" s="9">
        <v>536606633</v>
      </c>
      <c r="K36" s="9">
        <v>1144472475</v>
      </c>
      <c r="L36" s="9">
        <v>6230829057</v>
      </c>
      <c r="M36" s="9">
        <v>554336515</v>
      </c>
      <c r="N36" s="9">
        <v>252432685</v>
      </c>
      <c r="O36" s="9">
        <v>246870763</v>
      </c>
      <c r="P36" s="9">
        <v>624452972</v>
      </c>
      <c r="Q36" s="9">
        <v>5508434</v>
      </c>
      <c r="R36" s="9">
        <v>2849073</v>
      </c>
      <c r="S36" s="9">
        <v>827901165</v>
      </c>
      <c r="T36" s="9">
        <v>1409233571</v>
      </c>
      <c r="U36" s="9">
        <v>110935000</v>
      </c>
      <c r="V36" s="9">
        <v>2320206000</v>
      </c>
      <c r="W36" s="9">
        <v>0</v>
      </c>
      <c r="X36" s="9">
        <f t="shared" si="3"/>
        <v>18408022629</v>
      </c>
      <c r="Y36" s="9">
        <f t="shared" si="4"/>
        <v>18408022629</v>
      </c>
      <c r="Z36" s="2"/>
      <c r="AA36" s="44">
        <f t="shared" si="7"/>
        <v>15976881629</v>
      </c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 ht="22.5" customHeight="1" x14ac:dyDescent="0.3">
      <c r="A37" s="3"/>
      <c r="B37" s="18" t="s">
        <v>11</v>
      </c>
      <c r="D37" s="19" t="s">
        <v>52</v>
      </c>
      <c r="F37" s="9">
        <v>682217302</v>
      </c>
      <c r="G37" s="9">
        <v>191662300</v>
      </c>
      <c r="H37" s="9">
        <v>139552333</v>
      </c>
      <c r="I37" s="9">
        <v>380499279</v>
      </c>
      <c r="J37" s="9">
        <v>232093255</v>
      </c>
      <c r="K37" s="9">
        <v>372754384</v>
      </c>
      <c r="L37" s="9">
        <v>3873721953</v>
      </c>
      <c r="M37" s="9">
        <v>236016509</v>
      </c>
      <c r="N37" s="9">
        <v>185491526</v>
      </c>
      <c r="O37" s="9">
        <v>176881710</v>
      </c>
      <c r="P37" s="9">
        <v>3084467</v>
      </c>
      <c r="Q37" s="9"/>
      <c r="R37" s="9"/>
      <c r="S37" s="9">
        <v>21080121</v>
      </c>
      <c r="T37" s="9">
        <v>348894241</v>
      </c>
      <c r="U37" s="9">
        <v>88747000</v>
      </c>
      <c r="V37" s="9"/>
      <c r="W37" s="9">
        <v>0</v>
      </c>
      <c r="X37" s="9">
        <f t="shared" si="3"/>
        <v>6932696380</v>
      </c>
      <c r="Y37" s="9">
        <f t="shared" si="4"/>
        <v>6932696380</v>
      </c>
      <c r="Z37" s="2"/>
      <c r="AA37" s="44">
        <f t="shared" si="7"/>
        <v>6843949380</v>
      </c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 ht="22.5" customHeight="1" x14ac:dyDescent="0.3">
      <c r="A38" s="3"/>
      <c r="B38" s="23" t="s">
        <v>12</v>
      </c>
      <c r="C38" s="24"/>
      <c r="D38" s="25" t="s">
        <v>14</v>
      </c>
      <c r="E38" s="24"/>
      <c r="F38" s="11">
        <f>+SUM(F39:F42)</f>
        <v>0</v>
      </c>
      <c r="G38" s="11">
        <f t="shared" ref="G38:V38" si="14">+SUM(G39:G42)</f>
        <v>84376454</v>
      </c>
      <c r="H38" s="11">
        <f t="shared" si="14"/>
        <v>0</v>
      </c>
      <c r="I38" s="11">
        <f t="shared" si="14"/>
        <v>0</v>
      </c>
      <c r="J38" s="11">
        <f t="shared" si="14"/>
        <v>0</v>
      </c>
      <c r="K38" s="11">
        <f t="shared" si="14"/>
        <v>0</v>
      </c>
      <c r="L38" s="11">
        <f t="shared" si="14"/>
        <v>978401070</v>
      </c>
      <c r="M38" s="11">
        <f t="shared" si="14"/>
        <v>0</v>
      </c>
      <c r="N38" s="11">
        <f t="shared" si="14"/>
        <v>0</v>
      </c>
      <c r="O38" s="11">
        <f t="shared" si="14"/>
        <v>0</v>
      </c>
      <c r="P38" s="11">
        <f t="shared" si="14"/>
        <v>0</v>
      </c>
      <c r="Q38" s="11">
        <f t="shared" si="14"/>
        <v>0</v>
      </c>
      <c r="R38" s="11">
        <f t="shared" si="14"/>
        <v>0</v>
      </c>
      <c r="S38" s="11">
        <f t="shared" si="14"/>
        <v>0</v>
      </c>
      <c r="T38" s="11">
        <f t="shared" si="14"/>
        <v>162906197</v>
      </c>
      <c r="U38" s="11">
        <f t="shared" si="14"/>
        <v>0</v>
      </c>
      <c r="V38" s="11">
        <f t="shared" si="14"/>
        <v>0</v>
      </c>
      <c r="W38" s="11">
        <f t="shared" ref="W38" si="15">+SUM(W39:W41)</f>
        <v>0</v>
      </c>
      <c r="X38" s="11">
        <f t="shared" si="3"/>
        <v>1225683721</v>
      </c>
      <c r="Y38" s="11">
        <f t="shared" si="4"/>
        <v>1225683721</v>
      </c>
      <c r="Z38" s="11">
        <f t="shared" ref="Z38" si="16">+SUM(Z39:Z41)</f>
        <v>0</v>
      </c>
      <c r="AA38" s="44">
        <f t="shared" si="7"/>
        <v>1225683721</v>
      </c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 ht="22.5" customHeight="1" x14ac:dyDescent="0.3">
      <c r="A39" s="3"/>
      <c r="B39" s="20" t="s">
        <v>20</v>
      </c>
      <c r="D39" s="19" t="s">
        <v>110</v>
      </c>
      <c r="F39" s="9"/>
      <c r="G39" s="9">
        <v>84376454</v>
      </c>
      <c r="H39" s="9"/>
      <c r="I39" s="9"/>
      <c r="J39" s="9"/>
      <c r="K39" s="9"/>
      <c r="L39" s="9">
        <v>978401070</v>
      </c>
      <c r="M39" s="9"/>
      <c r="N39" s="9"/>
      <c r="O39" s="9"/>
      <c r="P39" s="9">
        <v>0</v>
      </c>
      <c r="Q39" s="9"/>
      <c r="R39" s="9"/>
      <c r="S39" s="9"/>
      <c r="T39" s="9">
        <v>153665000</v>
      </c>
      <c r="U39" s="9"/>
      <c r="V39" s="9"/>
      <c r="W39" s="9">
        <v>0</v>
      </c>
      <c r="X39" s="9">
        <f t="shared" si="3"/>
        <v>1216442524</v>
      </c>
      <c r="Y39" s="9">
        <f t="shared" si="4"/>
        <v>1216442524</v>
      </c>
      <c r="Z39" s="2"/>
      <c r="AA39" s="44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 ht="22.5" customHeight="1" x14ac:dyDescent="0.3">
      <c r="A40" s="3"/>
      <c r="B40" s="20" t="s">
        <v>39</v>
      </c>
      <c r="D40" s="19" t="s">
        <v>111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>
        <v>0</v>
      </c>
      <c r="S40" s="9"/>
      <c r="T40" s="9"/>
      <c r="U40" s="9"/>
      <c r="V40" s="9"/>
      <c r="W40" s="9">
        <f>+R40</f>
        <v>0</v>
      </c>
      <c r="X40" s="9">
        <f t="shared" si="3"/>
        <v>0</v>
      </c>
      <c r="Y40" s="9">
        <f t="shared" si="4"/>
        <v>0</v>
      </c>
      <c r="Z40" s="2"/>
      <c r="AA40" s="44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 ht="22.5" customHeight="1" x14ac:dyDescent="0.3">
      <c r="A41" s="3"/>
      <c r="B41" s="20" t="s">
        <v>31</v>
      </c>
      <c r="D41" s="19" t="s">
        <v>112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>
        <v>0</v>
      </c>
      <c r="R41" s="9"/>
      <c r="S41" s="9"/>
      <c r="T41" s="9">
        <v>9241197</v>
      </c>
      <c r="U41" s="9"/>
      <c r="V41" s="9"/>
      <c r="W41" s="9">
        <v>0</v>
      </c>
      <c r="X41" s="9">
        <f t="shared" si="3"/>
        <v>9241197</v>
      </c>
      <c r="Y41" s="9">
        <f t="shared" si="4"/>
        <v>9241197</v>
      </c>
      <c r="Z41" s="2"/>
      <c r="AA41" s="44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 ht="22.5" customHeight="1" x14ac:dyDescent="0.3">
      <c r="A42" s="3"/>
      <c r="B42" s="20" t="s">
        <v>23</v>
      </c>
      <c r="D42" s="19" t="s">
        <v>140</v>
      </c>
      <c r="F42" s="9"/>
      <c r="G42" s="9">
        <v>0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>
        <v>0</v>
      </c>
      <c r="X42" s="9">
        <f t="shared" ref="X42" si="17">+Y42-W42</f>
        <v>0</v>
      </c>
      <c r="Y42" s="9">
        <f t="shared" ref="Y42" si="18">SUM(F42:V42)</f>
        <v>0</v>
      </c>
      <c r="Z42" s="2"/>
      <c r="AA42" s="44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 ht="22.5" customHeight="1" x14ac:dyDescent="0.3">
      <c r="A43" s="3"/>
      <c r="B43" s="18" t="s">
        <v>13</v>
      </c>
      <c r="D43" s="19" t="s">
        <v>30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/>
      <c r="R43" s="9"/>
      <c r="S43" s="9">
        <v>0</v>
      </c>
      <c r="T43" s="9">
        <v>0</v>
      </c>
      <c r="U43" s="9">
        <v>214966000</v>
      </c>
      <c r="V43" s="9"/>
      <c r="W43" s="9">
        <v>0</v>
      </c>
      <c r="X43" s="9">
        <f t="shared" si="3"/>
        <v>214966000</v>
      </c>
      <c r="Y43" s="9">
        <f t="shared" si="4"/>
        <v>214966000</v>
      </c>
      <c r="Z43" s="2"/>
      <c r="AA43" s="5">
        <f t="shared" si="7"/>
        <v>0</v>
      </c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 ht="22.5" customHeight="1" x14ac:dyDescent="0.3">
      <c r="A44" s="3"/>
      <c r="B44" s="18" t="s">
        <v>75</v>
      </c>
      <c r="D44" s="19" t="s">
        <v>67</v>
      </c>
      <c r="F44" s="9"/>
      <c r="G44" s="9">
        <v>1940848</v>
      </c>
      <c r="H44" s="9"/>
      <c r="I44" s="9"/>
      <c r="J44" s="9"/>
      <c r="K44" s="9">
        <v>1321420699</v>
      </c>
      <c r="L44" s="9">
        <v>28442984</v>
      </c>
      <c r="M44" s="9"/>
      <c r="N44" s="9"/>
      <c r="O44" s="9"/>
      <c r="P44" s="9"/>
      <c r="Q44" s="9"/>
      <c r="R44" s="9"/>
      <c r="S44" s="9">
        <v>96782847</v>
      </c>
      <c r="T44" s="9"/>
      <c r="U44" s="9"/>
      <c r="V44" s="9"/>
      <c r="W44" s="9">
        <v>0</v>
      </c>
      <c r="X44" s="9">
        <f t="shared" si="3"/>
        <v>1448587378</v>
      </c>
      <c r="Y44" s="9">
        <f t="shared" si="4"/>
        <v>1448587378</v>
      </c>
      <c r="Z44" s="2"/>
      <c r="AA44" s="44">
        <f t="shared" si="7"/>
        <v>1448587378</v>
      </c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 ht="22.5" customHeight="1" x14ac:dyDescent="0.3">
      <c r="A45" s="3"/>
      <c r="B45" s="18" t="s">
        <v>76</v>
      </c>
      <c r="D45" s="22" t="s">
        <v>68</v>
      </c>
      <c r="F45" s="9">
        <f>SUM(F46:F52)</f>
        <v>1455412384</v>
      </c>
      <c r="G45" s="9">
        <f t="shared" ref="G45:V45" si="19">SUM(G46:G52)</f>
        <v>89797234</v>
      </c>
      <c r="H45" s="9">
        <f t="shared" si="19"/>
        <v>18895031</v>
      </c>
      <c r="I45" s="9">
        <f t="shared" si="19"/>
        <v>128256246</v>
      </c>
      <c r="J45" s="9">
        <f t="shared" si="19"/>
        <v>420770257</v>
      </c>
      <c r="K45" s="9">
        <f t="shared" si="19"/>
        <v>192662504</v>
      </c>
      <c r="L45" s="9">
        <f t="shared" si="19"/>
        <v>456664080</v>
      </c>
      <c r="M45" s="9">
        <f t="shared" si="19"/>
        <v>367132155</v>
      </c>
      <c r="N45" s="9">
        <f t="shared" si="19"/>
        <v>158341754</v>
      </c>
      <c r="O45" s="9">
        <f t="shared" si="19"/>
        <v>94120882</v>
      </c>
      <c r="P45" s="9">
        <f t="shared" si="19"/>
        <v>209556945</v>
      </c>
      <c r="Q45" s="9">
        <f t="shared" ref="Q45:R45" si="20">SUM(Q46:Q52)</f>
        <v>0</v>
      </c>
      <c r="R45" s="9">
        <f t="shared" si="20"/>
        <v>0</v>
      </c>
      <c r="S45" s="9">
        <f t="shared" si="19"/>
        <v>144499329</v>
      </c>
      <c r="T45" s="9">
        <f t="shared" si="19"/>
        <v>962643491</v>
      </c>
      <c r="U45" s="9">
        <f t="shared" si="19"/>
        <v>16626000</v>
      </c>
      <c r="V45" s="9">
        <f t="shared" si="19"/>
        <v>368851000</v>
      </c>
      <c r="W45" s="9">
        <v>0</v>
      </c>
      <c r="X45" s="9">
        <f t="shared" si="3"/>
        <v>5084229292</v>
      </c>
      <c r="Y45" s="9">
        <f t="shared" si="4"/>
        <v>5084229292</v>
      </c>
      <c r="Z45" s="2"/>
      <c r="AA45" s="5">
        <f t="shared" si="7"/>
        <v>4698752292</v>
      </c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 ht="22.5" customHeight="1" x14ac:dyDescent="0.3">
      <c r="A46" s="3"/>
      <c r="B46" s="30" t="s">
        <v>20</v>
      </c>
      <c r="C46" s="28"/>
      <c r="D46" s="31" t="s">
        <v>38</v>
      </c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>
        <v>0</v>
      </c>
      <c r="X46" s="10">
        <f t="shared" si="3"/>
        <v>0</v>
      </c>
      <c r="Y46" s="10">
        <f t="shared" si="4"/>
        <v>0</v>
      </c>
      <c r="Z46" s="2"/>
      <c r="AA46" s="5">
        <f t="shared" si="7"/>
        <v>0</v>
      </c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 ht="22.5" customHeight="1" x14ac:dyDescent="0.3">
      <c r="A47" s="3"/>
      <c r="B47" s="20" t="s">
        <v>39</v>
      </c>
      <c r="D47" s="19" t="s">
        <v>98</v>
      </c>
      <c r="F47" s="9"/>
      <c r="G47" s="9"/>
      <c r="H47" s="9"/>
      <c r="I47" s="9"/>
      <c r="J47" s="9"/>
      <c r="K47" s="9">
        <v>0</v>
      </c>
      <c r="L47" s="9"/>
      <c r="M47" s="9"/>
      <c r="N47" s="9">
        <v>0</v>
      </c>
      <c r="O47" s="9"/>
      <c r="P47" s="9">
        <v>57120000</v>
      </c>
      <c r="Q47" s="9"/>
      <c r="R47" s="9"/>
      <c r="S47" s="9"/>
      <c r="T47" s="9"/>
      <c r="U47" s="9"/>
      <c r="V47" s="9"/>
      <c r="W47" s="9">
        <v>0</v>
      </c>
      <c r="X47" s="9">
        <f t="shared" si="3"/>
        <v>57120000</v>
      </c>
      <c r="Y47" s="9">
        <f t="shared" si="4"/>
        <v>57120000</v>
      </c>
      <c r="Z47" s="2"/>
      <c r="AA47" s="5">
        <f t="shared" si="7"/>
        <v>57120000</v>
      </c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 ht="22.5" customHeight="1" x14ac:dyDescent="0.3">
      <c r="A48" s="3"/>
      <c r="B48" s="20" t="s">
        <v>31</v>
      </c>
      <c r="D48" s="19" t="s">
        <v>33</v>
      </c>
      <c r="F48" s="9">
        <v>116284892</v>
      </c>
      <c r="G48" s="9">
        <v>21170099</v>
      </c>
      <c r="H48" s="9"/>
      <c r="I48" s="9">
        <v>23431099</v>
      </c>
      <c r="J48" s="9">
        <v>198683091</v>
      </c>
      <c r="K48" s="9">
        <v>1963500</v>
      </c>
      <c r="L48" s="9">
        <v>238793785</v>
      </c>
      <c r="M48" s="9">
        <v>151386597</v>
      </c>
      <c r="N48" s="9">
        <v>63139797</v>
      </c>
      <c r="O48" s="9">
        <v>42829614</v>
      </c>
      <c r="P48" s="9">
        <v>0</v>
      </c>
      <c r="Q48" s="9"/>
      <c r="R48" s="9"/>
      <c r="S48" s="9"/>
      <c r="T48" s="9">
        <v>283013933</v>
      </c>
      <c r="U48" s="9"/>
      <c r="V48" s="9">
        <v>226868000</v>
      </c>
      <c r="W48" s="9">
        <v>0</v>
      </c>
      <c r="X48" s="9">
        <f t="shared" si="3"/>
        <v>1367564407</v>
      </c>
      <c r="Y48" s="9">
        <f t="shared" si="4"/>
        <v>1367564407</v>
      </c>
      <c r="Z48" s="2"/>
      <c r="AA48" s="44">
        <f t="shared" si="7"/>
        <v>1140696407</v>
      </c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 ht="22.5" customHeight="1" x14ac:dyDescent="0.3">
      <c r="A49" s="3"/>
      <c r="B49" s="20" t="s">
        <v>32</v>
      </c>
      <c r="D49" s="19" t="s">
        <v>34</v>
      </c>
      <c r="F49" s="9">
        <v>2295213</v>
      </c>
      <c r="G49" s="9">
        <v>0</v>
      </c>
      <c r="H49" s="9">
        <v>3589992</v>
      </c>
      <c r="I49" s="9">
        <v>1935416</v>
      </c>
      <c r="J49" s="9">
        <v>3977445</v>
      </c>
      <c r="K49" s="9">
        <v>4226751</v>
      </c>
      <c r="L49" s="9">
        <v>26025669</v>
      </c>
      <c r="M49" s="9">
        <v>0</v>
      </c>
      <c r="N49" s="9">
        <v>3503901</v>
      </c>
      <c r="O49" s="9">
        <v>2596699</v>
      </c>
      <c r="P49" s="9">
        <v>1725113</v>
      </c>
      <c r="Q49" s="9"/>
      <c r="R49" s="9"/>
      <c r="S49" s="9">
        <v>702100</v>
      </c>
      <c r="T49" s="9">
        <v>11431320</v>
      </c>
      <c r="U49" s="9">
        <v>2685000</v>
      </c>
      <c r="V49" s="9">
        <v>55726000</v>
      </c>
      <c r="W49" s="9">
        <v>0</v>
      </c>
      <c r="X49" s="9">
        <f t="shared" si="3"/>
        <v>120420619</v>
      </c>
      <c r="Y49" s="9">
        <f t="shared" si="4"/>
        <v>120420619</v>
      </c>
      <c r="Z49" s="2"/>
      <c r="AA49" s="44">
        <f t="shared" si="7"/>
        <v>62009619</v>
      </c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 ht="22.5" customHeight="1" x14ac:dyDescent="0.3">
      <c r="A50" s="3"/>
      <c r="B50" s="20" t="s">
        <v>37</v>
      </c>
      <c r="D50" s="19" t="s">
        <v>47</v>
      </c>
      <c r="F50" s="9">
        <v>14980924</v>
      </c>
      <c r="G50" s="9"/>
      <c r="H50" s="9">
        <v>1233273</v>
      </c>
      <c r="I50" s="9">
        <v>0</v>
      </c>
      <c r="J50" s="9">
        <v>14820526</v>
      </c>
      <c r="K50" s="9">
        <v>96703730</v>
      </c>
      <c r="L50" s="9">
        <v>64665917</v>
      </c>
      <c r="M50" s="9">
        <v>153526363</v>
      </c>
      <c r="N50" s="9"/>
      <c r="O50" s="9">
        <v>8652482</v>
      </c>
      <c r="P50" s="9">
        <v>27061963</v>
      </c>
      <c r="Q50" s="9"/>
      <c r="R50" s="9"/>
      <c r="S50" s="9">
        <v>861560</v>
      </c>
      <c r="T50" s="9">
        <v>219486140</v>
      </c>
      <c r="U50" s="9">
        <v>3760000</v>
      </c>
      <c r="V50" s="9">
        <v>18556000</v>
      </c>
      <c r="W50" s="9">
        <v>0</v>
      </c>
      <c r="X50" s="9">
        <f t="shared" si="3"/>
        <v>624308878</v>
      </c>
      <c r="Y50" s="9">
        <f t="shared" si="4"/>
        <v>624308878</v>
      </c>
      <c r="Z50" s="2"/>
      <c r="AA50" s="44">
        <f t="shared" si="7"/>
        <v>601992878</v>
      </c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 ht="22.5" customHeight="1" x14ac:dyDescent="0.3">
      <c r="A51" s="3"/>
      <c r="B51" s="20" t="s">
        <v>21</v>
      </c>
      <c r="D51" s="19" t="s">
        <v>36</v>
      </c>
      <c r="F51" s="9">
        <v>197441646</v>
      </c>
      <c r="G51" s="9">
        <v>16326021</v>
      </c>
      <c r="H51" s="9">
        <v>14071766</v>
      </c>
      <c r="I51" s="9">
        <v>33500</v>
      </c>
      <c r="J51" s="9">
        <v>140362375</v>
      </c>
      <c r="K51" s="9">
        <v>49370329</v>
      </c>
      <c r="L51" s="9">
        <v>109885266</v>
      </c>
      <c r="M51" s="9">
        <v>47823989</v>
      </c>
      <c r="N51" s="9">
        <v>33056850</v>
      </c>
      <c r="O51" s="9">
        <v>19403334</v>
      </c>
      <c r="P51" s="9">
        <v>66865223</v>
      </c>
      <c r="Q51" s="9"/>
      <c r="R51" s="9"/>
      <c r="S51" s="9">
        <v>100320031</v>
      </c>
      <c r="T51" s="9">
        <v>238870222</v>
      </c>
      <c r="U51" s="9">
        <v>3007000</v>
      </c>
      <c r="V51" s="9">
        <v>4887000</v>
      </c>
      <c r="W51" s="9">
        <v>0</v>
      </c>
      <c r="X51" s="9">
        <f t="shared" si="3"/>
        <v>1041724552</v>
      </c>
      <c r="Y51" s="9">
        <f t="shared" si="4"/>
        <v>1041724552</v>
      </c>
      <c r="Z51" s="2"/>
      <c r="AA51" s="44">
        <f t="shared" si="7"/>
        <v>1033830552</v>
      </c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 ht="22.5" customHeight="1" x14ac:dyDescent="0.3">
      <c r="A52" s="3"/>
      <c r="B52" s="20" t="s">
        <v>23</v>
      </c>
      <c r="D52" s="19" t="s">
        <v>35</v>
      </c>
      <c r="F52" s="9">
        <v>1124409709</v>
      </c>
      <c r="G52" s="9">
        <v>52301114</v>
      </c>
      <c r="H52" s="9"/>
      <c r="I52" s="9">
        <v>102856231</v>
      </c>
      <c r="J52" s="9">
        <v>62926820</v>
      </c>
      <c r="K52" s="9">
        <v>40398194</v>
      </c>
      <c r="L52" s="9">
        <v>17293443</v>
      </c>
      <c r="M52" s="9">
        <v>14395206</v>
      </c>
      <c r="N52" s="9">
        <v>58641206</v>
      </c>
      <c r="O52" s="9">
        <v>20638753</v>
      </c>
      <c r="P52" s="9">
        <v>56784646</v>
      </c>
      <c r="Q52" s="9"/>
      <c r="R52" s="9"/>
      <c r="S52" s="9">
        <v>42615638</v>
      </c>
      <c r="T52" s="9">
        <v>209841876</v>
      </c>
      <c r="U52" s="9">
        <v>7174000</v>
      </c>
      <c r="V52" s="9">
        <v>62814000</v>
      </c>
      <c r="W52" s="9">
        <v>0</v>
      </c>
      <c r="X52" s="9">
        <f t="shared" si="3"/>
        <v>1873090836</v>
      </c>
      <c r="Y52" s="9">
        <f t="shared" si="4"/>
        <v>1873090836</v>
      </c>
      <c r="Z52" s="2"/>
      <c r="AA52" s="44">
        <f t="shared" si="7"/>
        <v>1803102836</v>
      </c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 ht="22.5" customHeight="1" x14ac:dyDescent="0.3">
      <c r="A53" s="3"/>
      <c r="B53" s="20" t="s">
        <v>96</v>
      </c>
      <c r="D53" s="19" t="s">
        <v>97</v>
      </c>
      <c r="F53" s="9"/>
      <c r="G53" s="9"/>
      <c r="H53" s="9"/>
      <c r="I53" s="9"/>
      <c r="J53" s="9"/>
      <c r="K53" s="9"/>
      <c r="L53" s="9">
        <v>0</v>
      </c>
      <c r="M53" s="9">
        <v>0</v>
      </c>
      <c r="N53" s="9"/>
      <c r="O53" s="9"/>
      <c r="P53" s="9"/>
      <c r="Q53" s="9"/>
      <c r="R53" s="9"/>
      <c r="S53" s="9"/>
      <c r="T53" s="9"/>
      <c r="U53" s="9"/>
      <c r="V53" s="9"/>
      <c r="W53" s="9">
        <v>0</v>
      </c>
      <c r="X53" s="9">
        <f t="shared" si="3"/>
        <v>0</v>
      </c>
      <c r="Y53" s="9">
        <f t="shared" si="4"/>
        <v>0</v>
      </c>
      <c r="Z53" s="2"/>
      <c r="AA53" s="5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8" ht="22.5" customHeight="1" x14ac:dyDescent="0.3">
      <c r="A54" s="3"/>
      <c r="B54" s="23">
        <v>30</v>
      </c>
      <c r="C54" s="24"/>
      <c r="D54" s="25" t="s">
        <v>100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9">
        <v>0</v>
      </c>
      <c r="X54" s="9">
        <f t="shared" si="3"/>
        <v>0</v>
      </c>
      <c r="Y54" s="9">
        <f t="shared" si="4"/>
        <v>0</v>
      </c>
      <c r="Z54" s="2"/>
      <c r="AA54" s="5">
        <f t="shared" si="7"/>
        <v>0</v>
      </c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 ht="22.5" customHeight="1" x14ac:dyDescent="0.3">
      <c r="A55" s="3"/>
      <c r="B55" s="23" t="s">
        <v>77</v>
      </c>
      <c r="C55" s="24"/>
      <c r="D55" s="25" t="s">
        <v>15</v>
      </c>
      <c r="F55" s="11">
        <f>SUM(F56:F58)</f>
        <v>0</v>
      </c>
      <c r="G55" s="11">
        <f>SUM(G56:G58)</f>
        <v>22814000</v>
      </c>
      <c r="H55" s="11">
        <f t="shared" ref="H55:V55" si="21">SUM(H56:H58)</f>
        <v>0</v>
      </c>
      <c r="I55" s="11">
        <f t="shared" si="21"/>
        <v>0</v>
      </c>
      <c r="J55" s="11">
        <f t="shared" si="21"/>
        <v>4988471985</v>
      </c>
      <c r="K55" s="11">
        <f>SUM(K56:K58)</f>
        <v>104125697274</v>
      </c>
      <c r="L55" s="11">
        <f>SUM(L56:L58)</f>
        <v>824719397623</v>
      </c>
      <c r="M55" s="11">
        <f>SUM(M56:M58)</f>
        <v>66259094564</v>
      </c>
      <c r="N55" s="11">
        <f t="shared" si="21"/>
        <v>67496350657</v>
      </c>
      <c r="O55" s="11">
        <f t="shared" si="21"/>
        <v>186783722</v>
      </c>
      <c r="P55" s="11">
        <f t="shared" si="21"/>
        <v>135987985941</v>
      </c>
      <c r="Q55" s="11">
        <f t="shared" ref="Q55" si="22">SUM(Q56:Q58)</f>
        <v>0</v>
      </c>
      <c r="R55" s="11">
        <f>SUM(R56:R58)</f>
        <v>0</v>
      </c>
      <c r="S55" s="11">
        <f>SUM(S56:S58)</f>
        <v>268365161740</v>
      </c>
      <c r="T55" s="11">
        <f t="shared" si="21"/>
        <v>622192338</v>
      </c>
      <c r="U55" s="11">
        <f t="shared" si="21"/>
        <v>0</v>
      </c>
      <c r="V55" s="11">
        <f t="shared" si="21"/>
        <v>0</v>
      </c>
      <c r="W55" s="42">
        <v>0</v>
      </c>
      <c r="X55" s="42">
        <f t="shared" si="3"/>
        <v>1472773949844</v>
      </c>
      <c r="Y55" s="42">
        <f t="shared" si="4"/>
        <v>1472773949844</v>
      </c>
      <c r="Z55" s="2"/>
      <c r="AA55" s="5">
        <f t="shared" si="7"/>
        <v>1472773949844</v>
      </c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 ht="22.5" customHeight="1" x14ac:dyDescent="0.3">
      <c r="A56" s="3"/>
      <c r="B56" s="20" t="s">
        <v>20</v>
      </c>
      <c r="D56" s="19" t="s">
        <v>42</v>
      </c>
      <c r="F56" s="9"/>
      <c r="G56" s="9">
        <v>22814000</v>
      </c>
      <c r="H56" s="9"/>
      <c r="I56" s="9"/>
      <c r="J56" s="9">
        <v>120409836</v>
      </c>
      <c r="K56" s="9">
        <v>1541577503</v>
      </c>
      <c r="L56" s="9">
        <v>2896562992</v>
      </c>
      <c r="M56" s="9">
        <v>369696565</v>
      </c>
      <c r="N56" s="9">
        <v>183450620</v>
      </c>
      <c r="O56" s="9">
        <v>186783722</v>
      </c>
      <c r="P56" s="9">
        <v>178880503</v>
      </c>
      <c r="Q56" s="9"/>
      <c r="R56" s="9"/>
      <c r="S56" s="9"/>
      <c r="T56" s="9">
        <v>0</v>
      </c>
      <c r="U56" s="9"/>
      <c r="V56" s="9"/>
      <c r="W56" s="9">
        <v>0</v>
      </c>
      <c r="X56" s="9">
        <f t="shared" si="3"/>
        <v>5500175741</v>
      </c>
      <c r="Y56" s="9">
        <f t="shared" si="4"/>
        <v>5500175741</v>
      </c>
      <c r="Z56" s="2"/>
      <c r="AA56" s="44">
        <f t="shared" si="7"/>
        <v>5500175741</v>
      </c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 ht="22.5" customHeight="1" x14ac:dyDescent="0.3">
      <c r="A57" s="3"/>
      <c r="B57" s="20" t="s">
        <v>39</v>
      </c>
      <c r="D57" s="19" t="s">
        <v>43</v>
      </c>
      <c r="F57" s="9"/>
      <c r="G57" s="9"/>
      <c r="H57" s="9"/>
      <c r="I57" s="9"/>
      <c r="J57" s="9">
        <v>4868062149</v>
      </c>
      <c r="K57" s="9">
        <v>102584119771</v>
      </c>
      <c r="L57" s="9">
        <v>821822834631</v>
      </c>
      <c r="M57" s="9">
        <v>65889397999</v>
      </c>
      <c r="N57" s="9">
        <v>67312900037</v>
      </c>
      <c r="O57" s="9"/>
      <c r="P57" s="9">
        <v>135809105438</v>
      </c>
      <c r="Q57" s="9"/>
      <c r="R57" s="9"/>
      <c r="S57" s="9">
        <v>268365161740</v>
      </c>
      <c r="T57" s="9">
        <v>622192338</v>
      </c>
      <c r="U57" s="9"/>
      <c r="V57" s="9"/>
      <c r="W57" s="9">
        <v>0</v>
      </c>
      <c r="X57" s="9">
        <f t="shared" si="3"/>
        <v>1467273774103</v>
      </c>
      <c r="Y57" s="9">
        <f t="shared" si="4"/>
        <v>1467273774103</v>
      </c>
      <c r="Z57" s="2"/>
      <c r="AA57" s="44">
        <f t="shared" si="7"/>
        <v>1467273774103</v>
      </c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 ht="22.5" customHeight="1" x14ac:dyDescent="0.3">
      <c r="A58" s="3"/>
      <c r="B58" s="20" t="s">
        <v>31</v>
      </c>
      <c r="D58" s="19" t="s">
        <v>101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>
        <v>0</v>
      </c>
      <c r="X58" s="9">
        <f t="shared" si="3"/>
        <v>0</v>
      </c>
      <c r="Y58" s="9">
        <f t="shared" si="4"/>
        <v>0</v>
      </c>
      <c r="Z58" s="2"/>
      <c r="AA58" s="5">
        <f t="shared" si="7"/>
        <v>0</v>
      </c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 ht="22.5" customHeight="1" x14ac:dyDescent="0.3">
      <c r="A59" s="3"/>
      <c r="B59" s="18" t="s">
        <v>16</v>
      </c>
      <c r="D59" s="19" t="s">
        <v>40</v>
      </c>
      <c r="F59" s="9"/>
      <c r="G59" s="9"/>
      <c r="H59" s="9"/>
      <c r="I59" s="9"/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/>
      <c r="P59" s="9">
        <v>0</v>
      </c>
      <c r="Q59" s="9"/>
      <c r="R59" s="9"/>
      <c r="S59" s="9"/>
      <c r="T59" s="9">
        <v>0</v>
      </c>
      <c r="U59" s="9"/>
      <c r="V59" s="9"/>
      <c r="W59" s="9">
        <v>0</v>
      </c>
      <c r="X59" s="9">
        <f t="shared" si="3"/>
        <v>0</v>
      </c>
      <c r="Y59" s="9">
        <f t="shared" si="4"/>
        <v>0</v>
      </c>
      <c r="Z59" s="2"/>
      <c r="AA59" s="5">
        <f t="shared" si="7"/>
        <v>0</v>
      </c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 ht="22.5" customHeight="1" x14ac:dyDescent="0.3">
      <c r="A60" s="3"/>
      <c r="B60" s="23" t="s">
        <v>17</v>
      </c>
      <c r="C60" s="24"/>
      <c r="D60" s="25" t="s">
        <v>18</v>
      </c>
      <c r="E60" s="24"/>
      <c r="F60" s="11">
        <f>+SUM(F61:F63)</f>
        <v>0</v>
      </c>
      <c r="G60" s="11">
        <f>+SUM(G61:G63)</f>
        <v>0</v>
      </c>
      <c r="H60" s="11">
        <f t="shared" ref="H60:V60" si="23">+SUM(H61:H63)</f>
        <v>0</v>
      </c>
      <c r="I60" s="11">
        <f t="shared" si="23"/>
        <v>0</v>
      </c>
      <c r="J60" s="11">
        <f t="shared" si="23"/>
        <v>0</v>
      </c>
      <c r="K60" s="11">
        <f t="shared" si="23"/>
        <v>0</v>
      </c>
      <c r="L60" s="11">
        <f t="shared" si="23"/>
        <v>0</v>
      </c>
      <c r="M60" s="11">
        <f t="shared" si="23"/>
        <v>0</v>
      </c>
      <c r="N60" s="11">
        <f t="shared" si="23"/>
        <v>0</v>
      </c>
      <c r="O60" s="11">
        <f t="shared" si="23"/>
        <v>0</v>
      </c>
      <c r="P60" s="11">
        <f t="shared" si="23"/>
        <v>37794774</v>
      </c>
      <c r="Q60" s="11">
        <f t="shared" si="23"/>
        <v>140385606000</v>
      </c>
      <c r="R60" s="11">
        <f t="shared" si="23"/>
        <v>364133473000</v>
      </c>
      <c r="S60" s="11">
        <f t="shared" si="23"/>
        <v>380889278653</v>
      </c>
      <c r="T60" s="11">
        <f t="shared" si="23"/>
        <v>531500000</v>
      </c>
      <c r="U60" s="11">
        <f t="shared" si="23"/>
        <v>0</v>
      </c>
      <c r="V60" s="11">
        <f t="shared" si="23"/>
        <v>0</v>
      </c>
      <c r="W60" s="11">
        <f t="shared" ref="W60" si="24">+SUM(W61:W63)</f>
        <v>504069079000</v>
      </c>
      <c r="X60" s="11">
        <f t="shared" si="3"/>
        <v>381908573427</v>
      </c>
      <c r="Y60" s="11">
        <f t="shared" si="4"/>
        <v>885977652427</v>
      </c>
      <c r="Z60" s="2"/>
      <c r="AA60" s="44">
        <f t="shared" si="7"/>
        <v>885977652427</v>
      </c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 ht="22.5" customHeight="1" x14ac:dyDescent="0.3">
      <c r="A61" s="3"/>
      <c r="B61" s="20" t="s">
        <v>20</v>
      </c>
      <c r="D61" s="19" t="s">
        <v>110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>
        <v>380889278653</v>
      </c>
      <c r="T61" s="9"/>
      <c r="U61" s="9"/>
      <c r="V61" s="9"/>
      <c r="W61" s="9">
        <v>0</v>
      </c>
      <c r="X61" s="9">
        <f t="shared" si="3"/>
        <v>380889278653</v>
      </c>
      <c r="Y61" s="9">
        <f t="shared" si="4"/>
        <v>380889278653</v>
      </c>
      <c r="Z61" s="2"/>
      <c r="AA61" s="44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 ht="22.5" customHeight="1" x14ac:dyDescent="0.3">
      <c r="A62" s="3"/>
      <c r="B62" s="20" t="s">
        <v>39</v>
      </c>
      <c r="D62" s="19" t="s">
        <v>111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>
        <v>140385606000</v>
      </c>
      <c r="R62" s="9">
        <v>363683473000</v>
      </c>
      <c r="S62" s="9"/>
      <c r="T62" s="9"/>
      <c r="U62" s="9"/>
      <c r="V62" s="9"/>
      <c r="W62" s="9">
        <f>+SUM(G62:V62)</f>
        <v>504069079000</v>
      </c>
      <c r="X62" s="9">
        <f t="shared" si="3"/>
        <v>0</v>
      </c>
      <c r="Y62" s="9">
        <f t="shared" si="4"/>
        <v>504069079000</v>
      </c>
      <c r="Z62" s="2"/>
      <c r="AA62" s="44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 ht="22.5" customHeight="1" x14ac:dyDescent="0.3">
      <c r="A63" s="3"/>
      <c r="B63" s="20" t="s">
        <v>31</v>
      </c>
      <c r="D63" s="19" t="s">
        <v>113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>
        <v>37794774</v>
      </c>
      <c r="Q63" s="9">
        <v>0</v>
      </c>
      <c r="R63" s="9">
        <v>450000000</v>
      </c>
      <c r="S63" s="9"/>
      <c r="T63" s="9">
        <v>531500000</v>
      </c>
      <c r="U63" s="9"/>
      <c r="V63" s="9"/>
      <c r="W63" s="9">
        <v>0</v>
      </c>
      <c r="X63" s="9">
        <f t="shared" si="3"/>
        <v>1019294774</v>
      </c>
      <c r="Y63" s="9">
        <f t="shared" si="4"/>
        <v>1019294774</v>
      </c>
      <c r="Z63" s="2"/>
      <c r="AA63" s="44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 ht="22.5" customHeight="1" x14ac:dyDescent="0.3">
      <c r="A64" s="3"/>
      <c r="B64" s="18" t="s">
        <v>78</v>
      </c>
      <c r="D64" s="19" t="s">
        <v>41</v>
      </c>
      <c r="F64" s="9">
        <v>660795216</v>
      </c>
      <c r="G64" s="9">
        <v>287069766</v>
      </c>
      <c r="H64" s="9">
        <v>88841075</v>
      </c>
      <c r="I64" s="9">
        <v>324968298</v>
      </c>
      <c r="J64" s="9">
        <v>2247280455</v>
      </c>
      <c r="K64" s="9">
        <v>33416276025</v>
      </c>
      <c r="L64" s="9">
        <v>182216985453</v>
      </c>
      <c r="M64" s="9">
        <v>9824782601</v>
      </c>
      <c r="N64" s="9">
        <v>22706739868</v>
      </c>
      <c r="O64" s="9">
        <v>192200070</v>
      </c>
      <c r="P64" s="9">
        <v>19279671644</v>
      </c>
      <c r="Q64" s="9"/>
      <c r="R64" s="9"/>
      <c r="S64" s="9">
        <v>71252099587</v>
      </c>
      <c r="T64" s="9">
        <v>2199416606</v>
      </c>
      <c r="U64" s="9">
        <v>45331000</v>
      </c>
      <c r="V64" s="9">
        <v>1537375000</v>
      </c>
      <c r="W64" s="9">
        <v>0</v>
      </c>
      <c r="X64" s="9">
        <f t="shared" si="3"/>
        <v>346279832664</v>
      </c>
      <c r="Y64" s="9">
        <f t="shared" si="4"/>
        <v>346279832664</v>
      </c>
      <c r="Z64" s="2"/>
      <c r="AA64" s="44">
        <f t="shared" si="7"/>
        <v>344697126664</v>
      </c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ht="22.5" customHeight="1" x14ac:dyDescent="0.3">
      <c r="A65" s="3"/>
      <c r="B65" s="23" t="s">
        <v>79</v>
      </c>
      <c r="C65" s="24"/>
      <c r="D65" s="25" t="s">
        <v>19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/>
      <c r="V65" s="11"/>
      <c r="W65" s="11">
        <v>0</v>
      </c>
      <c r="X65" s="11">
        <f t="shared" si="3"/>
        <v>0</v>
      </c>
      <c r="Y65" s="11">
        <f t="shared" si="4"/>
        <v>0</v>
      </c>
      <c r="Z65" s="2"/>
      <c r="AA65" s="5">
        <f t="shared" si="7"/>
        <v>0</v>
      </c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ht="25.5" customHeight="1" x14ac:dyDescent="0.25"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ht="18" hidden="1" customHeight="1" x14ac:dyDescent="0.25"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>
        <f t="shared" ref="U67:Z67" si="25">+U9-U34</f>
        <v>107674000</v>
      </c>
      <c r="V67" s="4">
        <f t="shared" si="25"/>
        <v>-1444396000</v>
      </c>
      <c r="W67" s="4"/>
      <c r="X67" s="4"/>
      <c r="Y67" s="4">
        <f t="shared" si="25"/>
        <v>-23711343659</v>
      </c>
      <c r="Z67" s="4">
        <f t="shared" si="25"/>
        <v>0</v>
      </c>
      <c r="AA67" s="4">
        <f>+AA9-AA34</f>
        <v>-22374621659</v>
      </c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ht="18" customHeight="1" x14ac:dyDescent="0.25"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ht="18" customHeight="1" x14ac:dyDescent="0.25"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ht="18" customHeight="1" x14ac:dyDescent="0.25"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ht="18" customHeight="1" x14ac:dyDescent="0.25"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ht="18" customHeight="1" x14ac:dyDescent="0.25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ht="18" customHeight="1" x14ac:dyDescent="0.25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ht="18" customHeight="1" x14ac:dyDescent="0.25">
      <c r="F74" s="2"/>
      <c r="G74" s="2"/>
      <c r="H74" s="2"/>
      <c r="I74" s="2"/>
      <c r="J74" s="2"/>
      <c r="K74" s="2"/>
      <c r="L74" s="2"/>
      <c r="M74" s="29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ht="18" customHeight="1" x14ac:dyDescent="0.25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ht="18" customHeight="1" x14ac:dyDescent="0.25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ht="18" customHeight="1" x14ac:dyDescent="0.25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ht="18" customHeight="1" x14ac:dyDescent="0.25"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ht="18" customHeight="1" x14ac:dyDescent="0.25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ht="18" customHeight="1" x14ac:dyDescent="0.25"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6:38" ht="18" customHeight="1" x14ac:dyDescent="0.25"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6:38" ht="18" customHeight="1" x14ac:dyDescent="0.25"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6:38" ht="18" customHeight="1" x14ac:dyDescent="0.25"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6:38" ht="18" customHeight="1" x14ac:dyDescent="0.25"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6:38" ht="18" customHeight="1" x14ac:dyDescent="0.25"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6:38" ht="18" customHeight="1" x14ac:dyDescent="0.25"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6:38" ht="18" customHeight="1" x14ac:dyDescent="0.25"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6:38" ht="18" customHeight="1" x14ac:dyDescent="0.25"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6:38" ht="18" customHeight="1" x14ac:dyDescent="0.25"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6:38" ht="18" customHeight="1" x14ac:dyDescent="0.25"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6:38" ht="18" customHeight="1" x14ac:dyDescent="0.25"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6:38" ht="18" customHeight="1" x14ac:dyDescent="0.25"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6:38" ht="18" customHeight="1" x14ac:dyDescent="0.25"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6:38" ht="18" customHeight="1" x14ac:dyDescent="0.25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6:38" ht="18" customHeight="1" x14ac:dyDescent="0.25"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6:38" ht="18" customHeight="1" x14ac:dyDescent="0.25"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26:38" ht="18" customHeight="1" x14ac:dyDescent="0.25"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26:38" ht="18" customHeight="1" x14ac:dyDescent="0.25"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26:38" ht="18" customHeight="1" x14ac:dyDescent="0.25"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26:38" ht="18" customHeight="1" x14ac:dyDescent="0.25"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26:38" ht="18" customHeight="1" x14ac:dyDescent="0.25"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26:38" ht="18" customHeight="1" x14ac:dyDescent="0.25"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26:38" ht="18" customHeight="1" x14ac:dyDescent="0.25"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</row>
    <row r="104" spans="26:38" ht="18" customHeight="1" x14ac:dyDescent="0.25"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</row>
    <row r="105" spans="26:38" ht="18" customHeight="1" x14ac:dyDescent="0.25"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</row>
    <row r="106" spans="26:38" ht="18" customHeight="1" x14ac:dyDescent="0.25"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</row>
    <row r="107" spans="26:38" ht="18" customHeight="1" x14ac:dyDescent="0.25"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</row>
    <row r="108" spans="26:38" ht="18" customHeight="1" x14ac:dyDescent="0.25"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</row>
    <row r="109" spans="26:38" ht="18" customHeight="1" x14ac:dyDescent="0.25"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</row>
    <row r="110" spans="26:38" ht="18" customHeight="1" x14ac:dyDescent="0.25"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</row>
    <row r="111" spans="26:38" ht="18" customHeight="1" x14ac:dyDescent="0.25"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</row>
    <row r="112" spans="26:38" ht="18" customHeight="1" x14ac:dyDescent="0.25"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</row>
    <row r="113" spans="26:38" ht="18" customHeight="1" x14ac:dyDescent="0.25"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</row>
    <row r="114" spans="26:38" ht="18" customHeight="1" x14ac:dyDescent="0.25"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</row>
    <row r="115" spans="26:38" ht="18" customHeight="1" x14ac:dyDescent="0.25"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</row>
    <row r="116" spans="26:38" ht="18" customHeight="1" x14ac:dyDescent="0.25"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</row>
    <row r="117" spans="26:38" ht="18" customHeight="1" x14ac:dyDescent="0.25"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</row>
    <row r="118" spans="26:38" ht="18" customHeight="1" x14ac:dyDescent="0.25"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</row>
    <row r="119" spans="26:38" ht="18" customHeight="1" x14ac:dyDescent="0.25"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</row>
    <row r="120" spans="26:38" ht="18" customHeight="1" x14ac:dyDescent="0.25"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</row>
    <row r="121" spans="26:38" ht="18" customHeight="1" x14ac:dyDescent="0.25"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</row>
    <row r="122" spans="26:38" ht="18" customHeight="1" x14ac:dyDescent="0.25"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</row>
    <row r="123" spans="26:38" ht="18" customHeight="1" x14ac:dyDescent="0.25"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</row>
    <row r="124" spans="26:38" ht="18" customHeight="1" x14ac:dyDescent="0.25"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</row>
    <row r="125" spans="26:38" ht="18" customHeight="1" x14ac:dyDescent="0.25"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</row>
    <row r="126" spans="26:38" ht="18" customHeight="1" x14ac:dyDescent="0.25"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</row>
    <row r="127" spans="26:38" ht="18" customHeight="1" x14ac:dyDescent="0.25"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</row>
  </sheetData>
  <mergeCells count="1">
    <mergeCell ref="L3:N3"/>
  </mergeCells>
  <pageMargins left="0.15748031496062992" right="0.15748031496062992" top="0.70866141732283472" bottom="0.35433070866141736" header="0.31496062992125984" footer="0.31496062992125984"/>
  <pageSetup scale="47" fitToHeight="0" orientation="landscape" r:id="rId1"/>
  <colBreaks count="1" manualBreakCount="1">
    <brk id="25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64E714F8-DC56-447D-826A-1C4C2B7C29C0}"/>
</file>

<file path=customXml/itemProps2.xml><?xml version="1.0" encoding="utf-8"?>
<ds:datastoreItem xmlns:ds="http://schemas.openxmlformats.org/officeDocument/2006/customXml" ds:itemID="{D8021220-2519-4C66-83F5-62033483A3B6}"/>
</file>

<file path=customXml/itemProps3.xml><?xml version="1.0" encoding="utf-8"?>
<ds:datastoreItem xmlns:ds="http://schemas.openxmlformats.org/officeDocument/2006/customXml" ds:itemID="{A18B7439-C080-4B7E-A62A-8027681A78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VIGENTE REGULAR</vt:lpstr>
      <vt:lpstr>EJEC REGULAR</vt:lpstr>
      <vt:lpstr>EJEC NO IMPRIMIR</vt:lpstr>
      <vt:lpstr>'EJEC NO IMPRIMIR'!Área_de_impresión</vt:lpstr>
      <vt:lpstr>'EJEC REGULAR'!Área_de_impresión</vt:lpstr>
      <vt:lpstr>'VIGENTE REGULAR'!Área_de_impresión</vt:lpstr>
      <vt:lpstr>'EJEC NO IMPRIMIR'!Títulos_a_imprimir</vt:lpstr>
      <vt:lpstr>'EJEC REGULAR'!Títulos_a_imprimir</vt:lpstr>
      <vt:lpstr>'VIGENTE REGULAR'!Títulos_a_imprimir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MODIFICACIONES PRESUPUESTARIAS DGOP</dc:subject>
  <dc:creator>LILIAN</dc:creator>
  <cp:lastModifiedBy>Juan Jutronic Oyarzun (Dirplan)</cp:lastModifiedBy>
  <cp:lastPrinted>2023-10-18T15:32:52Z</cp:lastPrinted>
  <dcterms:created xsi:type="dcterms:W3CDTF">1998-06-30T14:14:38Z</dcterms:created>
  <dcterms:modified xsi:type="dcterms:W3CDTF">2023-10-18T15:33:05Z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