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os\libros mensuales\2022\libro\septiembre\fet\"/>
    </mc:Choice>
  </mc:AlternateContent>
  <bookViews>
    <workbookView xWindow="-15" yWindow="-15" windowWidth="14400" windowHeight="12255" tabRatio="603" activeTab="1"/>
  </bookViews>
  <sheets>
    <sheet name="VIGENTE FET" sheetId="7" r:id="rId1"/>
    <sheet name="EJECUTADO FET" sheetId="12" r:id="rId2"/>
    <sheet name="EJEC NO IMPRIMIR" sheetId="5" state="hidden" r:id="rId3"/>
  </sheets>
  <definedNames>
    <definedName name="_xlnm._FilterDatabase" localSheetId="2" hidden="1">'EJEC NO IMPRIMIR'!$A$8:$AH$8</definedName>
    <definedName name="_xlnm._FilterDatabase" localSheetId="1" hidden="1">'EJECUTADO FET'!$A$8:$AH$8</definedName>
    <definedName name="_xlnm._FilterDatabase" localSheetId="0" hidden="1">'VIGENTE FET'!$A$8:$AH$8</definedName>
    <definedName name="A_impresión_IM" localSheetId="2">#REF!</definedName>
    <definedName name="A_impresión_IM" localSheetId="1">#REF!</definedName>
    <definedName name="A_impresión_IM" localSheetId="0">#REF!</definedName>
    <definedName name="A_impresión_IM">#REF!</definedName>
    <definedName name="_xlnm.Print_Area" localSheetId="2">'EJEC NO IMPRIMIR'!$A$2:$U$49</definedName>
    <definedName name="_xlnm.Print_Area" localSheetId="1">'EJECUTADO FET'!$A$2:$U$32</definedName>
    <definedName name="_xlnm.Print_Area" localSheetId="0">'VIGENTE FET'!$A$2:$U$29</definedName>
    <definedName name="INICIAL" localSheetId="2">#REF!</definedName>
    <definedName name="INICIAL" localSheetId="1">#REF!</definedName>
    <definedName name="INICIAL" localSheetId="0">#REF!</definedName>
    <definedName name="INICIAL">#REF!</definedName>
    <definedName name="_xlnm.Print_Titles" localSheetId="2">'EJEC NO IMPRIMIR'!$B:$D</definedName>
    <definedName name="_xlnm.Print_Titles" localSheetId="1">'EJECUTADO FET'!$B:$D</definedName>
    <definedName name="_xlnm.Print_Titles" localSheetId="0">'VIGENTE FET'!$B:$D</definedName>
    <definedName name="Títulos_a_imprimir_IM" localSheetId="2">#REF!</definedName>
    <definedName name="Títulos_a_imprimir_IM" localSheetId="1">#REF!</definedName>
    <definedName name="Títulos_a_imprimir_IM" localSheetId="0">#REF!</definedName>
    <definedName name="Títulos_a_imprimir_IM">#REF!</definedName>
    <definedName name="TRAMI" localSheetId="2">#REF!</definedName>
    <definedName name="TRAMI" localSheetId="1">#REF!</definedName>
    <definedName name="TRAMI" localSheetId="0">#REF!</definedName>
    <definedName name="TRAMI">#REF!</definedName>
    <definedName name="VIGENTE" localSheetId="2">#REF!</definedName>
    <definedName name="VIGENTE" localSheetId="1">#REF!</definedName>
    <definedName name="VIGENTE" localSheetId="0">#REF!</definedName>
    <definedName name="VIGENTE">#REF!</definedName>
    <definedName name="xx" localSheetId="1">#REF!</definedName>
    <definedName name="xx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9" i="12" l="1"/>
  <c r="K39" i="12"/>
  <c r="L39" i="12"/>
  <c r="M39" i="12"/>
  <c r="N39" i="12"/>
  <c r="O39" i="12"/>
  <c r="P39" i="12"/>
  <c r="Q39" i="12"/>
  <c r="R39" i="12"/>
  <c r="I39" i="12"/>
  <c r="J37" i="7"/>
  <c r="K37" i="7"/>
  <c r="L37" i="7"/>
  <c r="M37" i="7"/>
  <c r="N37" i="7"/>
  <c r="O37" i="7"/>
  <c r="P37" i="7"/>
  <c r="Q37" i="7"/>
  <c r="R37" i="7"/>
  <c r="I37" i="7"/>
  <c r="H37" i="12"/>
  <c r="J36" i="12"/>
  <c r="K36" i="12"/>
  <c r="L36" i="12"/>
  <c r="M36" i="12"/>
  <c r="N36" i="12"/>
  <c r="O36" i="12"/>
  <c r="P36" i="12"/>
  <c r="Q36" i="12"/>
  <c r="R36" i="12"/>
  <c r="I36" i="12"/>
  <c r="H34" i="7"/>
  <c r="P33" i="7"/>
  <c r="Q33" i="7"/>
  <c r="R33" i="7"/>
  <c r="J33" i="7"/>
  <c r="K33" i="7"/>
  <c r="L33" i="7"/>
  <c r="M33" i="7"/>
  <c r="N33" i="7"/>
  <c r="O33" i="7"/>
  <c r="I33" i="7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Z30" i="12"/>
  <c r="Z31" i="12"/>
  <c r="Z32" i="12"/>
  <c r="Z16" i="12"/>
  <c r="Y15" i="7"/>
  <c r="Y16" i="7"/>
  <c r="Y17" i="7"/>
  <c r="Y18" i="7"/>
  <c r="Y19" i="7"/>
  <c r="Y20" i="7"/>
  <c r="Y21" i="7"/>
  <c r="Y22" i="7"/>
  <c r="Y23" i="7"/>
  <c r="Y24" i="7"/>
  <c r="Y25" i="7"/>
  <c r="Y26" i="7"/>
  <c r="Y27" i="7"/>
  <c r="Y28" i="7"/>
  <c r="Y29" i="7"/>
  <c r="Y14" i="7"/>
  <c r="P15" i="5" l="1"/>
  <c r="U10" i="5" l="1"/>
  <c r="K42" i="5" l="1"/>
  <c r="L42" i="5"/>
  <c r="J42" i="5"/>
  <c r="U17" i="12" l="1"/>
  <c r="U18" i="12"/>
  <c r="F32" i="5" l="1"/>
  <c r="G32" i="5"/>
  <c r="H32" i="5"/>
  <c r="I32" i="5"/>
  <c r="J32" i="5"/>
  <c r="K32" i="5"/>
  <c r="L32" i="5"/>
  <c r="M32" i="5"/>
  <c r="N32" i="5"/>
  <c r="O32" i="5"/>
  <c r="P32" i="5"/>
  <c r="Q32" i="5"/>
  <c r="R32" i="5"/>
  <c r="G9" i="7" l="1"/>
  <c r="H9" i="7"/>
  <c r="I9" i="7"/>
  <c r="J9" i="7"/>
  <c r="K9" i="7"/>
  <c r="L9" i="7"/>
  <c r="M9" i="7"/>
  <c r="N9" i="7"/>
  <c r="O9" i="7"/>
  <c r="P9" i="7"/>
  <c r="Q9" i="7"/>
  <c r="R9" i="7"/>
  <c r="S9" i="7"/>
  <c r="T9" i="7"/>
  <c r="F9" i="7"/>
  <c r="U12" i="7"/>
  <c r="W12" i="7" l="1"/>
  <c r="P14" i="5"/>
  <c r="U11" i="5"/>
  <c r="U12" i="5"/>
  <c r="U13" i="5"/>
  <c r="U16" i="5"/>
  <c r="U17" i="5"/>
  <c r="U18" i="5"/>
  <c r="U19" i="5"/>
  <c r="U20" i="5"/>
  <c r="U21" i="5"/>
  <c r="U22" i="5"/>
  <c r="U23" i="5"/>
  <c r="U24" i="5"/>
  <c r="L16" i="7" l="1"/>
  <c r="U12" i="12" l="1"/>
  <c r="U13" i="12"/>
  <c r="U14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V9" i="12"/>
  <c r="X9" i="12"/>
  <c r="F9" i="12"/>
  <c r="T15" i="5" l="1"/>
  <c r="T14" i="5" s="1"/>
  <c r="W10" i="5" l="1"/>
  <c r="F19" i="12" l="1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 l="1"/>
  <c r="U47" i="5" l="1"/>
  <c r="U11" i="12" l="1"/>
  <c r="U9" i="12" s="1"/>
  <c r="W11" i="12" l="1"/>
  <c r="V34" i="12" l="1"/>
  <c r="U32" i="12"/>
  <c r="U31" i="12"/>
  <c r="W31" i="12" s="1"/>
  <c r="U30" i="12"/>
  <c r="U29" i="12"/>
  <c r="W29" i="12" s="1"/>
  <c r="T28" i="12"/>
  <c r="S28" i="12"/>
  <c r="S15" i="12" s="1"/>
  <c r="R28" i="12"/>
  <c r="Q28" i="12"/>
  <c r="P28" i="12"/>
  <c r="O28" i="12"/>
  <c r="N28" i="12"/>
  <c r="M28" i="12"/>
  <c r="L28" i="12"/>
  <c r="K28" i="12"/>
  <c r="K15" i="12" s="1"/>
  <c r="J28" i="12"/>
  <c r="I28" i="12"/>
  <c r="H28" i="12"/>
  <c r="G28" i="12"/>
  <c r="F28" i="12"/>
  <c r="U27" i="12"/>
  <c r="U26" i="12"/>
  <c r="W26" i="12" s="1"/>
  <c r="U25" i="12"/>
  <c r="U24" i="12"/>
  <c r="U23" i="12"/>
  <c r="U22" i="12"/>
  <c r="U21" i="12"/>
  <c r="W21" i="12" s="1"/>
  <c r="U20" i="12"/>
  <c r="W20" i="12" s="1"/>
  <c r="U16" i="12"/>
  <c r="W15" i="12"/>
  <c r="W14" i="12"/>
  <c r="U10" i="12"/>
  <c r="W10" i="12" s="1"/>
  <c r="W32" i="12" l="1"/>
  <c r="W22" i="12"/>
  <c r="W23" i="12"/>
  <c r="W24" i="12"/>
  <c r="T15" i="12"/>
  <c r="T34" i="12" s="1"/>
  <c r="W16" i="12"/>
  <c r="W13" i="12"/>
  <c r="W9" i="12" s="1"/>
  <c r="W34" i="12" s="1"/>
  <c r="W17" i="12"/>
  <c r="R15" i="12"/>
  <c r="G15" i="12"/>
  <c r="S34" i="12"/>
  <c r="H15" i="12"/>
  <c r="N15" i="12"/>
  <c r="O15" i="12"/>
  <c r="F15" i="12"/>
  <c r="U28" i="12"/>
  <c r="U15" i="12" s="1"/>
  <c r="J15" i="12"/>
  <c r="L15" i="12"/>
  <c r="P15" i="12"/>
  <c r="Q15" i="12"/>
  <c r="I15" i="12"/>
  <c r="M15" i="12"/>
  <c r="W19" i="12"/>
  <c r="W30" i="12"/>
  <c r="W25" i="12"/>
  <c r="V31" i="7"/>
  <c r="U29" i="7"/>
  <c r="U28" i="7"/>
  <c r="W28" i="7" s="1"/>
  <c r="U27" i="7"/>
  <c r="W27" i="7" s="1"/>
  <c r="U26" i="7"/>
  <c r="W26" i="7" s="1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U24" i="7"/>
  <c r="U23" i="7"/>
  <c r="W23" i="7" s="1"/>
  <c r="U22" i="7"/>
  <c r="W22" i="7" s="1"/>
  <c r="U21" i="7"/>
  <c r="W21" i="7" s="1"/>
  <c r="U20" i="7"/>
  <c r="W20" i="7" s="1"/>
  <c r="U19" i="7"/>
  <c r="W19" i="7" s="1"/>
  <c r="U18" i="7"/>
  <c r="W18" i="7" s="1"/>
  <c r="U17" i="7"/>
  <c r="W17" i="7" s="1"/>
  <c r="T16" i="7"/>
  <c r="S16" i="7"/>
  <c r="R16" i="7"/>
  <c r="Q16" i="7"/>
  <c r="P16" i="7"/>
  <c r="O16" i="7"/>
  <c r="N16" i="7"/>
  <c r="M16" i="7"/>
  <c r="K16" i="7"/>
  <c r="J16" i="7"/>
  <c r="I16" i="7"/>
  <c r="H16" i="7"/>
  <c r="G16" i="7"/>
  <c r="F16" i="7"/>
  <c r="U15" i="7"/>
  <c r="U14" i="7"/>
  <c r="U11" i="7"/>
  <c r="U10" i="7"/>
  <c r="W10" i="7" s="1"/>
  <c r="W29" i="7" l="1"/>
  <c r="S13" i="7"/>
  <c r="S31" i="7" s="1"/>
  <c r="W15" i="7"/>
  <c r="W28" i="12"/>
  <c r="G13" i="7"/>
  <c r="K13" i="7"/>
  <c r="O13" i="7"/>
  <c r="H13" i="7"/>
  <c r="L13" i="7"/>
  <c r="P13" i="7"/>
  <c r="T13" i="7"/>
  <c r="T31" i="7" s="1"/>
  <c r="I13" i="7"/>
  <c r="M13" i="7"/>
  <c r="Q13" i="7"/>
  <c r="F13" i="7"/>
  <c r="J13" i="7"/>
  <c r="N13" i="7"/>
  <c r="R13" i="7"/>
  <c r="W11" i="7"/>
  <c r="U9" i="7"/>
  <c r="W9" i="7"/>
  <c r="W14" i="7"/>
  <c r="U25" i="7"/>
  <c r="U16" i="7"/>
  <c r="U34" i="12" l="1"/>
  <c r="W25" i="7"/>
  <c r="W16" i="7"/>
  <c r="U13" i="7"/>
  <c r="U31" i="7" s="1"/>
  <c r="W13" i="7"/>
  <c r="W31" i="7" s="1"/>
  <c r="Q42" i="5" l="1"/>
  <c r="U41" i="5" l="1"/>
  <c r="W41" i="5" s="1"/>
  <c r="U44" i="5"/>
  <c r="W44" i="5" s="1"/>
  <c r="G42" i="5"/>
  <c r="H42" i="5"/>
  <c r="I42" i="5"/>
  <c r="M42" i="5"/>
  <c r="N42" i="5"/>
  <c r="O42" i="5"/>
  <c r="P42" i="5"/>
  <c r="R42" i="5"/>
  <c r="S42" i="5"/>
  <c r="T42" i="5"/>
  <c r="F42" i="5"/>
  <c r="V51" i="5" l="1"/>
  <c r="U49" i="5"/>
  <c r="W49" i="5" s="1"/>
  <c r="U48" i="5"/>
  <c r="W48" i="5" s="1"/>
  <c r="W47" i="5"/>
  <c r="U46" i="5"/>
  <c r="W46" i="5" s="1"/>
  <c r="U45" i="5"/>
  <c r="U43" i="5"/>
  <c r="U40" i="5"/>
  <c r="U39" i="5"/>
  <c r="W39" i="5" s="1"/>
  <c r="U38" i="5"/>
  <c r="W38" i="5" s="1"/>
  <c r="U37" i="5"/>
  <c r="W37" i="5" s="1"/>
  <c r="U36" i="5"/>
  <c r="W36" i="5" s="1"/>
  <c r="U35" i="5"/>
  <c r="W35" i="5" s="1"/>
  <c r="U34" i="5"/>
  <c r="W34" i="5" s="1"/>
  <c r="U33" i="5"/>
  <c r="W33" i="5" s="1"/>
  <c r="T32" i="5"/>
  <c r="S32" i="5"/>
  <c r="U31" i="5"/>
  <c r="W31" i="5" s="1"/>
  <c r="U30" i="5"/>
  <c r="W30" i="5" s="1"/>
  <c r="U29" i="5"/>
  <c r="W29" i="5" s="1"/>
  <c r="U28" i="5"/>
  <c r="W28" i="5" s="1"/>
  <c r="U27" i="5"/>
  <c r="U26" i="5"/>
  <c r="W24" i="5"/>
  <c r="W23" i="5"/>
  <c r="W22" i="5"/>
  <c r="W21" i="5"/>
  <c r="W20" i="5"/>
  <c r="W19" i="5"/>
  <c r="W18" i="5"/>
  <c r="U15" i="5"/>
  <c r="W16" i="5"/>
  <c r="S15" i="5"/>
  <c r="R15" i="5"/>
  <c r="Q15" i="5"/>
  <c r="O15" i="5"/>
  <c r="N15" i="5"/>
  <c r="N14" i="5" s="1"/>
  <c r="M15" i="5"/>
  <c r="L15" i="5"/>
  <c r="K15" i="5"/>
  <c r="J15" i="5"/>
  <c r="J14" i="5" s="1"/>
  <c r="I15" i="5"/>
  <c r="H15" i="5"/>
  <c r="G15" i="5"/>
  <c r="F15" i="5"/>
  <c r="W13" i="5"/>
  <c r="W12" i="5"/>
  <c r="W11" i="5"/>
  <c r="U14" i="5" l="1"/>
  <c r="W26" i="5"/>
  <c r="Q14" i="5"/>
  <c r="Q9" i="5" s="1"/>
  <c r="F25" i="5"/>
  <c r="T25" i="5"/>
  <c r="S25" i="5"/>
  <c r="H25" i="5"/>
  <c r="G25" i="5"/>
  <c r="I25" i="5"/>
  <c r="W43" i="5"/>
  <c r="U42" i="5"/>
  <c r="W42" i="5" s="1"/>
  <c r="L25" i="5"/>
  <c r="N25" i="5"/>
  <c r="O25" i="5"/>
  <c r="Q25" i="5"/>
  <c r="K25" i="5"/>
  <c r="M25" i="5"/>
  <c r="P25" i="5"/>
  <c r="R25" i="5"/>
  <c r="J25" i="5"/>
  <c r="R14" i="5"/>
  <c r="G14" i="5"/>
  <c r="H14" i="5"/>
  <c r="I14" i="5"/>
  <c r="I9" i="5" s="1"/>
  <c r="K14" i="5"/>
  <c r="F14" i="5"/>
  <c r="S14" i="5"/>
  <c r="L14" i="5"/>
  <c r="M14" i="5"/>
  <c r="O14" i="5"/>
  <c r="U32" i="5"/>
  <c r="W32" i="5" s="1"/>
  <c r="W15" i="5"/>
  <c r="W27" i="5"/>
  <c r="W17" i="5"/>
  <c r="W45" i="5"/>
  <c r="U25" i="5" l="1"/>
  <c r="W25" i="5"/>
  <c r="H9" i="5"/>
  <c r="P9" i="5"/>
  <c r="F9" i="5"/>
  <c r="G9" i="5"/>
  <c r="O9" i="5"/>
  <c r="K9" i="5"/>
  <c r="R9" i="5"/>
  <c r="S9" i="5"/>
  <c r="S51" i="5" s="1"/>
  <c r="N9" i="5"/>
  <c r="J9" i="5"/>
  <c r="M9" i="5"/>
  <c r="L9" i="5"/>
  <c r="T9" i="5"/>
  <c r="T51" i="5" s="1"/>
  <c r="U9" i="5"/>
  <c r="W14" i="5" l="1"/>
  <c r="W9" i="5" s="1"/>
  <c r="W51" i="5" s="1"/>
  <c r="U51" i="5"/>
</calcChain>
</file>

<file path=xl/sharedStrings.xml><?xml version="1.0" encoding="utf-8"?>
<sst xmlns="http://schemas.openxmlformats.org/spreadsheetml/2006/main" count="269" uniqueCount="121">
  <si>
    <t xml:space="preserve">   ST.   IT.</t>
  </si>
  <si>
    <t xml:space="preserve">I N G R E S O S </t>
  </si>
  <si>
    <t xml:space="preserve">APORTE FISCAL: </t>
  </si>
  <si>
    <t>-  Remuneraciones</t>
  </si>
  <si>
    <t>10</t>
  </si>
  <si>
    <t>SALDO INICIAL DE CAJA</t>
  </si>
  <si>
    <t>G A S T O S</t>
  </si>
  <si>
    <t>21</t>
  </si>
  <si>
    <t>GASTOS EN PERSONAL</t>
  </si>
  <si>
    <t>22</t>
  </si>
  <si>
    <t>BIENES Y SERVICIOS DE CONSUMO</t>
  </si>
  <si>
    <t>23</t>
  </si>
  <si>
    <t>24</t>
  </si>
  <si>
    <t>25</t>
  </si>
  <si>
    <t>TRANSFERENCIAS CORRIENTES</t>
  </si>
  <si>
    <t>INVERSION REAL</t>
  </si>
  <si>
    <t>32</t>
  </si>
  <si>
    <t>33</t>
  </si>
  <si>
    <t>TRANSF. DE CAPITAL</t>
  </si>
  <si>
    <t>SALDO FINAL DE CAJA</t>
  </si>
  <si>
    <t>01</t>
  </si>
  <si>
    <t>06</t>
  </si>
  <si>
    <t>RENTAS DE LA PROPIEDAD</t>
  </si>
  <si>
    <t>07</t>
  </si>
  <si>
    <t>INGRESOS DE OPERACIÓN</t>
  </si>
  <si>
    <t>08</t>
  </si>
  <si>
    <t>OTROS INGRESOS CORRIENTES</t>
  </si>
  <si>
    <t>VENTA DE ACTIVOS NO FINANCIEROS</t>
  </si>
  <si>
    <t>VENTA DE ACTIVOS FINANCIEROS</t>
  </si>
  <si>
    <t>RECUPERACION DE PRESTAMOS</t>
  </si>
  <si>
    <t>INTEGROS AL FISCO</t>
  </si>
  <si>
    <t>03</t>
  </si>
  <si>
    <t>04</t>
  </si>
  <si>
    <t>Vehiculos</t>
  </si>
  <si>
    <t>Mobiliario y Otros</t>
  </si>
  <si>
    <t>Programas Informáticos</t>
  </si>
  <si>
    <t>Equipos Informáticos</t>
  </si>
  <si>
    <t>05</t>
  </si>
  <si>
    <t>Terrenos</t>
  </si>
  <si>
    <t>02</t>
  </si>
  <si>
    <t>PRESTAMOS</t>
  </si>
  <si>
    <t>SERVICIO DE LA DEUDA</t>
  </si>
  <si>
    <t>Estudios Básicos</t>
  </si>
  <si>
    <t>Proyectos</t>
  </si>
  <si>
    <t>09</t>
  </si>
  <si>
    <t>Libre</t>
  </si>
  <si>
    <t>Servicio Deuda</t>
  </si>
  <si>
    <t>Maquinas y Equipos</t>
  </si>
  <si>
    <t>-  Resto</t>
  </si>
  <si>
    <t>SSS</t>
  </si>
  <si>
    <t>TOTAL</t>
  </si>
  <si>
    <t>TRANSF. PARA GASTOS DE CAPITAL</t>
  </si>
  <si>
    <t>PRESTACIONES DE SEG. SOCIAL</t>
  </si>
  <si>
    <t>DGOP</t>
  </si>
  <si>
    <t>FISCALIA</t>
  </si>
  <si>
    <t>DC Y F</t>
  </si>
  <si>
    <t>VIALIDAD</t>
  </si>
  <si>
    <t>DOP</t>
  </si>
  <si>
    <t>AEROP.</t>
  </si>
  <si>
    <t>CONCESIONES</t>
  </si>
  <si>
    <t>PLANEAM.</t>
  </si>
  <si>
    <t>SUBSECRET.</t>
  </si>
  <si>
    <t>DG AGUAS</t>
  </si>
  <si>
    <t>INH</t>
  </si>
  <si>
    <t>MOP</t>
  </si>
  <si>
    <t>ARQUITECT.</t>
  </si>
  <si>
    <t>DOH</t>
  </si>
  <si>
    <t>OTROS GASTOS CORRIENTES</t>
  </si>
  <si>
    <t>ADQUIS. DE ACTIVOS NO FINANCIEROS</t>
  </si>
  <si>
    <t>total mop</t>
  </si>
  <si>
    <t>sin inh y sss</t>
  </si>
  <si>
    <t>11</t>
  </si>
  <si>
    <t>12</t>
  </si>
  <si>
    <t>13</t>
  </si>
  <si>
    <t>15</t>
  </si>
  <si>
    <t>26</t>
  </si>
  <si>
    <t>29</t>
  </si>
  <si>
    <t>31</t>
  </si>
  <si>
    <t>34</t>
  </si>
  <si>
    <t>35</t>
  </si>
  <si>
    <t>A.P.R.</t>
  </si>
  <si>
    <t>02-09</t>
  </si>
  <si>
    <t>02-10</t>
  </si>
  <si>
    <t>02-13</t>
  </si>
  <si>
    <t>02-02</t>
  </si>
  <si>
    <t>02-03</t>
  </si>
  <si>
    <t>02-04</t>
  </si>
  <si>
    <t>02-06</t>
  </si>
  <si>
    <t>02-07</t>
  </si>
  <si>
    <t>02-11</t>
  </si>
  <si>
    <t>02-12</t>
  </si>
  <si>
    <t>01-01</t>
  </si>
  <si>
    <t>04-01</t>
  </si>
  <si>
    <t>05-01</t>
  </si>
  <si>
    <t>07-01</t>
  </si>
  <si>
    <t>ENDEUDAMIENTO</t>
  </si>
  <si>
    <t>99</t>
  </si>
  <si>
    <t>Otros Activos No Financieros</t>
  </si>
  <si>
    <t>Edificios</t>
  </si>
  <si>
    <t>03-01</t>
  </si>
  <si>
    <t>ADQUIS. DE ACTIVOS FINANCIEROS</t>
  </si>
  <si>
    <t xml:space="preserve">Programas  </t>
  </si>
  <si>
    <t>INGRESAR EN PESOS -----NO IMPRIMIR----</t>
  </si>
  <si>
    <t>DG CONCES.</t>
  </si>
  <si>
    <t>02-59</t>
  </si>
  <si>
    <t>02-60</t>
  </si>
  <si>
    <t>02-63</t>
  </si>
  <si>
    <t>02-52</t>
  </si>
  <si>
    <t>02-53</t>
  </si>
  <si>
    <t>02-54</t>
  </si>
  <si>
    <t>02-56</t>
  </si>
  <si>
    <t>02-57</t>
  </si>
  <si>
    <t>02-61</t>
  </si>
  <si>
    <t>02-62</t>
  </si>
  <si>
    <t>01-51</t>
  </si>
  <si>
    <t>03-51</t>
  </si>
  <si>
    <t>04-51</t>
  </si>
  <si>
    <t>(Miles de $ 2022)</t>
  </si>
  <si>
    <t>PRESUPUESTO VIGENTE MOP 2022 AL MES DE SEPTIEMBRE (FONDOS FET)</t>
  </si>
  <si>
    <t>PRESUPUESTO EJECUTADO MOP 2022 AL MES DE SEPTIEMBRE (FONDOS FET)</t>
  </si>
  <si>
    <t>PRESUPUESTO EJECUTADO MOP 2022 AL MES DE 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</si>
</sst>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_ ;_ * \-#,##0_ ;_ * &quot;-&quot;_ ;_ @_ "/>
    <numFmt numFmtId="165" formatCode="General_)"/>
    <numFmt numFmtId="166" formatCode="dd/mm_)"/>
  </numFmts>
  <fonts count="34" x14ac:knownFonts="1">
    <font>
      <sz val="10"/>
      <name val="Courie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6"/>
      <name val="Times New Roman"/>
      <family val="1"/>
    </font>
    <font>
      <sz val="13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0000"/>
      <name val="Times New Roman"/>
      <family val="1"/>
    </font>
    <font>
      <sz val="10"/>
      <name val="Courier"/>
      <family val="3"/>
    </font>
    <font>
      <sz val="18"/>
      <color theme="3"/>
      <name val="Cambria"/>
      <family val="2"/>
      <scheme val="major"/>
    </font>
    <font>
      <sz val="11"/>
      <color rgb="FF9C5700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3"/>
      <name val="Calibri"/>
      <family val="2"/>
      <scheme val="minor"/>
    </font>
    <font>
      <sz val="16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165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9" fillId="20" borderId="0" applyNumberFormat="0" applyBorder="0" applyAlignment="0" applyProtection="0"/>
    <xf numFmtId="0" fontId="10" fillId="21" borderId="16" applyNumberFormat="0" applyAlignment="0" applyProtection="0"/>
    <xf numFmtId="0" fontId="11" fillId="22" borderId="17" applyNumberFormat="0" applyAlignment="0" applyProtection="0"/>
    <xf numFmtId="0" fontId="12" fillId="0" borderId="18" applyNumberFormat="0" applyFill="0" applyAlignment="0" applyProtection="0"/>
    <xf numFmtId="0" fontId="13" fillId="0" borderId="0" applyNumberFormat="0" applyFill="0" applyBorder="0" applyAlignment="0" applyProtection="0"/>
    <xf numFmtId="0" fontId="8" fillId="23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14" fillId="29" borderId="16" applyNumberFormat="0" applyAlignment="0" applyProtection="0"/>
    <xf numFmtId="0" fontId="15" fillId="30" borderId="0" applyNumberFormat="0" applyBorder="0" applyAlignment="0" applyProtection="0"/>
    <xf numFmtId="0" fontId="16" fillId="31" borderId="0" applyNumberFormat="0" applyBorder="0" applyAlignment="0" applyProtection="0"/>
    <xf numFmtId="0" fontId="7" fillId="0" borderId="0"/>
    <xf numFmtId="0" fontId="7" fillId="32" borderId="19" applyNumberFormat="0" applyFont="0" applyAlignment="0" applyProtection="0"/>
    <xf numFmtId="0" fontId="17" fillId="21" borderId="20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0" borderId="22" applyNumberFormat="0" applyFill="0" applyAlignment="0" applyProtection="0"/>
    <xf numFmtId="0" fontId="13" fillId="0" borderId="23" applyNumberFormat="0" applyFill="0" applyAlignment="0" applyProtection="0"/>
    <xf numFmtId="0" fontId="23" fillId="0" borderId="24" applyNumberFormat="0" applyFill="0" applyAlignment="0" applyProtection="0"/>
    <xf numFmtId="164" fontId="25" fillId="0" borderId="0" applyFon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7" fillId="31" borderId="0" applyNumberFormat="0" applyBorder="0" applyAlignment="0" applyProtection="0"/>
    <xf numFmtId="0" fontId="1" fillId="32" borderId="19" applyNumberFormat="0" applyFont="0" applyAlignment="0" applyProtection="0"/>
    <xf numFmtId="0" fontId="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5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6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17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19" borderId="0" applyNumberFormat="0" applyBorder="0" applyAlignment="0" applyProtection="0"/>
  </cellStyleXfs>
  <cellXfs count="118">
    <xf numFmtId="165" fontId="0" fillId="0" borderId="0" xfId="0"/>
    <xf numFmtId="165" fontId="4" fillId="0" borderId="0" xfId="0" applyFont="1"/>
    <xf numFmtId="37" fontId="4" fillId="0" borderId="0" xfId="0" applyNumberFormat="1" applyFont="1" applyProtection="1"/>
    <xf numFmtId="165" fontId="4" fillId="0" borderId="3" xfId="0" applyFont="1" applyBorder="1"/>
    <xf numFmtId="3" fontId="4" fillId="0" borderId="0" xfId="0" applyNumberFormat="1" applyFont="1" applyProtection="1"/>
    <xf numFmtId="37" fontId="5" fillId="0" borderId="0" xfId="0" applyNumberFormat="1" applyFont="1" applyFill="1" applyProtection="1"/>
    <xf numFmtId="37" fontId="4" fillId="0" borderId="0" xfId="0" applyNumberFormat="1" applyFont="1" applyFill="1" applyProtection="1"/>
    <xf numFmtId="165" fontId="4" fillId="0" borderId="0" xfId="0" applyFont="1" applyAlignment="1"/>
    <xf numFmtId="165" fontId="2" fillId="0" borderId="0" xfId="0" applyFont="1" applyAlignment="1"/>
    <xf numFmtId="37" fontId="4" fillId="0" borderId="2" xfId="0" quotePrefix="1" applyNumberFormat="1" applyFont="1" applyFill="1" applyBorder="1" applyAlignment="1" applyProtection="1">
      <alignment horizontal="center"/>
    </xf>
    <xf numFmtId="3" fontId="4" fillId="0" borderId="0" xfId="0" applyNumberFormat="1" applyFont="1" applyFill="1" applyProtection="1"/>
    <xf numFmtId="3" fontId="6" fillId="0" borderId="9" xfId="0" applyNumberFormat="1" applyFont="1" applyFill="1" applyBorder="1" applyProtection="1"/>
    <xf numFmtId="3" fontId="6" fillId="0" borderId="1" xfId="0" applyNumberFormat="1" applyFont="1" applyFill="1" applyBorder="1" applyProtection="1"/>
    <xf numFmtId="3" fontId="6" fillId="0" borderId="2" xfId="0" applyNumberFormat="1" applyFont="1" applyFill="1" applyBorder="1" applyProtection="1"/>
    <xf numFmtId="165" fontId="4" fillId="0" borderId="1" xfId="0" applyFont="1" applyFill="1" applyBorder="1" applyAlignment="1">
      <alignment horizontal="center"/>
    </xf>
    <xf numFmtId="165" fontId="4" fillId="0" borderId="0" xfId="0" applyFont="1" applyFill="1"/>
    <xf numFmtId="165" fontId="4" fillId="0" borderId="0" xfId="0" applyFont="1" applyFill="1" applyAlignment="1" applyProtection="1">
      <alignment horizontal="left"/>
    </xf>
    <xf numFmtId="165" fontId="4" fillId="0" borderId="0" xfId="0" applyFont="1" applyFill="1" applyBorder="1"/>
    <xf numFmtId="165" fontId="3" fillId="0" borderId="1" xfId="0" applyFont="1" applyFill="1" applyBorder="1" applyAlignment="1">
      <alignment horizontal="center"/>
    </xf>
    <xf numFmtId="165" fontId="24" fillId="0" borderId="0" xfId="0" applyFont="1" applyFill="1"/>
    <xf numFmtId="166" fontId="2" fillId="0" borderId="0" xfId="0" applyNumberFormat="1" applyFont="1" applyFill="1" applyProtection="1"/>
    <xf numFmtId="37" fontId="3" fillId="0" borderId="2" xfId="0" applyNumberFormat="1" applyFont="1" applyFill="1" applyBorder="1" applyAlignment="1" applyProtection="1">
      <alignment horizontal="center"/>
    </xf>
    <xf numFmtId="37" fontId="4" fillId="0" borderId="15" xfId="0" quotePrefix="1" applyNumberFormat="1" applyFont="1" applyFill="1" applyBorder="1" applyAlignment="1" applyProtection="1">
      <alignment horizontal="center"/>
    </xf>
    <xf numFmtId="37" fontId="4" fillId="0" borderId="3" xfId="0" applyNumberFormat="1" applyFont="1" applyFill="1" applyBorder="1" applyAlignment="1" applyProtection="1">
      <alignment horizontal="left"/>
    </xf>
    <xf numFmtId="165" fontId="4" fillId="0" borderId="3" xfId="0" applyFont="1" applyFill="1" applyBorder="1"/>
    <xf numFmtId="37" fontId="4" fillId="0" borderId="0" xfId="0" applyNumberFormat="1" applyFont="1" applyFill="1" applyBorder="1" applyProtection="1"/>
    <xf numFmtId="37" fontId="4" fillId="0" borderId="15" xfId="0" quotePrefix="1" applyNumberFormat="1" applyFont="1" applyFill="1" applyBorder="1" applyAlignment="1" applyProtection="1">
      <alignment horizontal="right"/>
    </xf>
    <xf numFmtId="37" fontId="4" fillId="0" borderId="0" xfId="0" applyNumberFormat="1" applyFont="1" applyFill="1" applyAlignment="1" applyProtection="1">
      <alignment horizontal="left"/>
    </xf>
    <xf numFmtId="165" fontId="4" fillId="0" borderId="3" xfId="0" applyFont="1" applyFill="1" applyBorder="1" applyAlignment="1" applyProtection="1">
      <alignment horizontal="left"/>
    </xf>
    <xf numFmtId="37" fontId="4" fillId="0" borderId="13" xfId="0" quotePrefix="1" applyNumberFormat="1" applyFont="1" applyFill="1" applyBorder="1" applyAlignment="1" applyProtection="1">
      <alignment horizontal="center"/>
    </xf>
    <xf numFmtId="165" fontId="4" fillId="0" borderId="7" xfId="0" applyFont="1" applyFill="1" applyBorder="1"/>
    <xf numFmtId="37" fontId="4" fillId="0" borderId="8" xfId="0" applyNumberFormat="1" applyFont="1" applyFill="1" applyBorder="1" applyAlignment="1" applyProtection="1">
      <alignment horizontal="left"/>
    </xf>
    <xf numFmtId="165" fontId="2" fillId="0" borderId="0" xfId="0" applyFont="1" applyFill="1" applyAlignment="1" applyProtection="1">
      <alignment horizontal="left"/>
    </xf>
    <xf numFmtId="165" fontId="4" fillId="0" borderId="0" xfId="0" applyFont="1" applyFill="1" applyAlignment="1"/>
    <xf numFmtId="165" fontId="2" fillId="0" borderId="0" xfId="0" applyFont="1" applyFill="1" applyAlignment="1"/>
    <xf numFmtId="37" fontId="2" fillId="0" borderId="0" xfId="0" applyNumberFormat="1" applyFont="1" applyFill="1" applyAlignment="1" applyProtection="1">
      <alignment horizontal="left"/>
    </xf>
    <xf numFmtId="165" fontId="4" fillId="0" borderId="5" xfId="0" applyFont="1" applyFill="1" applyBorder="1"/>
    <xf numFmtId="39" fontId="4" fillId="0" borderId="0" xfId="0" applyNumberFormat="1" applyFont="1" applyFill="1" applyProtection="1"/>
    <xf numFmtId="37" fontId="4" fillId="0" borderId="4" xfId="0" quotePrefix="1" applyNumberFormat="1" applyFont="1" applyFill="1" applyBorder="1" applyAlignment="1" applyProtection="1">
      <alignment horizontal="right"/>
    </xf>
    <xf numFmtId="37" fontId="4" fillId="0" borderId="6" xfId="0" applyNumberFormat="1" applyFont="1" applyFill="1" applyBorder="1" applyAlignment="1" applyProtection="1">
      <alignment horizontal="left"/>
    </xf>
    <xf numFmtId="165" fontId="24" fillId="0" borderId="0" xfId="0" applyFont="1" applyFill="1" applyAlignment="1"/>
    <xf numFmtId="165" fontId="3" fillId="0" borderId="3" xfId="0" applyFont="1" applyFill="1" applyBorder="1" applyAlignment="1">
      <alignment vertical="center"/>
    </xf>
    <xf numFmtId="37" fontId="3" fillId="0" borderId="14" xfId="0" applyNumberFormat="1" applyFont="1" applyFill="1" applyBorder="1" applyAlignment="1" applyProtection="1">
      <alignment horizontal="left" vertical="center"/>
    </xf>
    <xf numFmtId="165" fontId="3" fillId="0" borderId="10" xfId="0" applyFont="1" applyFill="1" applyBorder="1" applyAlignment="1">
      <alignment vertical="center"/>
    </xf>
    <xf numFmtId="37" fontId="3" fillId="0" borderId="11" xfId="0" applyNumberFormat="1" applyFont="1" applyFill="1" applyBorder="1" applyAlignment="1" applyProtection="1">
      <alignment horizontal="center" vertical="center"/>
    </xf>
    <xf numFmtId="165" fontId="3" fillId="0" borderId="0" xfId="0" applyFont="1" applyFill="1" applyBorder="1" applyAlignment="1">
      <alignment vertical="center"/>
    </xf>
    <xf numFmtId="3" fontId="3" fillId="0" borderId="12" xfId="0" applyNumberFormat="1" applyFont="1" applyFill="1" applyBorder="1" applyAlignment="1" applyProtection="1">
      <alignment vertical="center"/>
    </xf>
    <xf numFmtId="37" fontId="4" fillId="0" borderId="12" xfId="0" applyNumberFormat="1" applyFont="1" applyFill="1" applyBorder="1" applyAlignment="1" applyProtection="1">
      <alignment vertical="center"/>
    </xf>
    <xf numFmtId="37" fontId="4" fillId="0" borderId="0" xfId="0" applyNumberFormat="1" applyFont="1" applyFill="1" applyAlignment="1" applyProtection="1">
      <alignment vertical="center"/>
    </xf>
    <xf numFmtId="165" fontId="4" fillId="0" borderId="0" xfId="0" applyFont="1" applyFill="1" applyAlignment="1">
      <alignment vertical="center"/>
    </xf>
    <xf numFmtId="165" fontId="3" fillId="0" borderId="14" xfId="0" applyFont="1" applyFill="1" applyBorder="1" applyAlignment="1">
      <alignment vertical="center"/>
    </xf>
    <xf numFmtId="3" fontId="6" fillId="0" borderId="12" xfId="0" applyNumberFormat="1" applyFont="1" applyFill="1" applyBorder="1" applyProtection="1"/>
    <xf numFmtId="37" fontId="5" fillId="34" borderId="0" xfId="0" applyNumberFormat="1" applyFont="1" applyFill="1" applyProtection="1"/>
    <xf numFmtId="37" fontId="4" fillId="34" borderId="12" xfId="0" applyNumberFormat="1" applyFont="1" applyFill="1" applyBorder="1" applyAlignment="1" applyProtection="1">
      <alignment vertical="center"/>
    </xf>
    <xf numFmtId="164" fontId="4" fillId="33" borderId="0" xfId="43" applyFont="1" applyFill="1"/>
    <xf numFmtId="165" fontId="4" fillId="33" borderId="0" xfId="0" applyFont="1" applyFill="1"/>
    <xf numFmtId="165" fontId="4" fillId="35" borderId="1" xfId="0" applyFont="1" applyFill="1" applyBorder="1" applyAlignment="1">
      <alignment horizontal="center"/>
    </xf>
    <xf numFmtId="37" fontId="4" fillId="35" borderId="2" xfId="0" quotePrefix="1" applyNumberFormat="1" applyFont="1" applyFill="1" applyBorder="1" applyAlignment="1" applyProtection="1">
      <alignment horizontal="center"/>
    </xf>
    <xf numFmtId="3" fontId="3" fillId="35" borderId="12" xfId="0" applyNumberFormat="1" applyFont="1" applyFill="1" applyBorder="1" applyAlignment="1" applyProtection="1">
      <alignment vertical="center"/>
    </xf>
    <xf numFmtId="165" fontId="28" fillId="0" borderId="0" xfId="0" applyFont="1"/>
    <xf numFmtId="165" fontId="28" fillId="0" borderId="0" xfId="0" applyFont="1" applyFill="1"/>
    <xf numFmtId="165" fontId="29" fillId="0" borderId="0" xfId="0" applyFont="1" applyFill="1"/>
    <xf numFmtId="165" fontId="30" fillId="0" borderId="0" xfId="0" applyFont="1" applyFill="1" applyAlignment="1" applyProtection="1">
      <alignment horizontal="left"/>
    </xf>
    <xf numFmtId="165" fontId="28" fillId="0" borderId="0" xfId="0" applyFont="1" applyFill="1" applyAlignment="1"/>
    <xf numFmtId="165" fontId="31" fillId="0" borderId="0" xfId="0" applyFont="1" applyFill="1" applyAlignment="1"/>
    <xf numFmtId="165" fontId="29" fillId="0" borderId="0" xfId="0" applyFont="1" applyFill="1" applyAlignment="1"/>
    <xf numFmtId="165" fontId="28" fillId="0" borderId="0" xfId="0" applyFont="1" applyAlignment="1"/>
    <xf numFmtId="165" fontId="30" fillId="0" borderId="0" xfId="0" applyFont="1" applyFill="1" applyAlignment="1"/>
    <xf numFmtId="165" fontId="30" fillId="0" borderId="0" xfId="0" applyFont="1" applyAlignment="1"/>
    <xf numFmtId="37" fontId="30" fillId="0" borderId="0" xfId="0" applyNumberFormat="1" applyFont="1" applyFill="1" applyAlignment="1" applyProtection="1">
      <alignment horizontal="left"/>
    </xf>
    <xf numFmtId="37" fontId="28" fillId="0" borderId="0" xfId="0" applyNumberFormat="1" applyFont="1" applyFill="1" applyAlignment="1" applyProtection="1">
      <alignment horizontal="left"/>
    </xf>
    <xf numFmtId="164" fontId="28" fillId="0" borderId="0" xfId="43" applyFont="1" applyFill="1"/>
    <xf numFmtId="165" fontId="28" fillId="0" borderId="0" xfId="0" applyFont="1" applyFill="1" applyAlignment="1" applyProtection="1">
      <alignment horizontal="left"/>
    </xf>
    <xf numFmtId="165" fontId="28" fillId="0" borderId="0" xfId="0" applyFont="1" applyFill="1" applyBorder="1"/>
    <xf numFmtId="165" fontId="28" fillId="0" borderId="1" xfId="0" applyFont="1" applyFill="1" applyBorder="1" applyAlignment="1">
      <alignment horizontal="center"/>
    </xf>
    <xf numFmtId="165" fontId="28" fillId="0" borderId="1" xfId="0" applyFont="1" applyFill="1" applyBorder="1" applyAlignment="1">
      <alignment horizontal="center" wrapText="1"/>
    </xf>
    <xf numFmtId="165" fontId="31" fillId="0" borderId="1" xfId="0" applyFont="1" applyFill="1" applyBorder="1" applyAlignment="1">
      <alignment horizontal="center"/>
    </xf>
    <xf numFmtId="166" fontId="30" fillId="0" borderId="0" xfId="0" applyNumberFormat="1" applyFont="1" applyFill="1" applyProtection="1"/>
    <xf numFmtId="37" fontId="28" fillId="0" borderId="2" xfId="0" quotePrefix="1" applyNumberFormat="1" applyFont="1" applyFill="1" applyBorder="1" applyAlignment="1" applyProtection="1">
      <alignment horizontal="center"/>
    </xf>
    <xf numFmtId="37" fontId="31" fillId="0" borderId="2" xfId="0" applyNumberFormat="1" applyFont="1" applyFill="1" applyBorder="1" applyAlignment="1" applyProtection="1">
      <alignment horizontal="center"/>
    </xf>
    <xf numFmtId="165" fontId="31" fillId="0" borderId="3" xfId="0" applyFont="1" applyFill="1" applyBorder="1" applyAlignment="1">
      <alignment vertical="center"/>
    </xf>
    <xf numFmtId="37" fontId="31" fillId="0" borderId="14" xfId="0" applyNumberFormat="1" applyFont="1" applyFill="1" applyBorder="1" applyAlignment="1" applyProtection="1">
      <alignment horizontal="left" vertical="center"/>
    </xf>
    <xf numFmtId="165" fontId="31" fillId="0" borderId="10" xfId="0" applyFont="1" applyFill="1" applyBorder="1" applyAlignment="1">
      <alignment vertical="center"/>
    </xf>
    <xf numFmtId="37" fontId="31" fillId="0" borderId="11" xfId="0" applyNumberFormat="1" applyFont="1" applyFill="1" applyBorder="1" applyAlignment="1" applyProtection="1">
      <alignment horizontal="center" vertical="center"/>
    </xf>
    <xf numFmtId="165" fontId="31" fillId="0" borderId="0" xfId="0" applyFont="1" applyFill="1" applyBorder="1" applyAlignment="1">
      <alignment vertical="center"/>
    </xf>
    <xf numFmtId="3" fontId="31" fillId="0" borderId="12" xfId="0" applyNumberFormat="1" applyFont="1" applyFill="1" applyBorder="1" applyAlignment="1" applyProtection="1">
      <alignment vertical="center"/>
    </xf>
    <xf numFmtId="37" fontId="28" fillId="0" borderId="15" xfId="0" applyNumberFormat="1" applyFont="1" applyFill="1" applyBorder="1" applyAlignment="1" applyProtection="1">
      <alignment vertical="center"/>
    </xf>
    <xf numFmtId="37" fontId="28" fillId="0" borderId="11" xfId="0" applyNumberFormat="1" applyFont="1" applyFill="1" applyBorder="1" applyAlignment="1" applyProtection="1">
      <alignment vertical="center"/>
    </xf>
    <xf numFmtId="37" fontId="28" fillId="0" borderId="0" xfId="0" applyNumberFormat="1" applyFont="1" applyFill="1" applyAlignment="1" applyProtection="1">
      <alignment vertical="center"/>
    </xf>
    <xf numFmtId="165" fontId="28" fillId="0" borderId="0" xfId="0" applyFont="1" applyFill="1" applyAlignment="1">
      <alignment vertical="center"/>
    </xf>
    <xf numFmtId="165" fontId="28" fillId="0" borderId="3" xfId="0" applyFont="1" applyFill="1" applyBorder="1"/>
    <xf numFmtId="37" fontId="28" fillId="0" borderId="15" xfId="0" quotePrefix="1" applyNumberFormat="1" applyFont="1" applyFill="1" applyBorder="1" applyAlignment="1" applyProtection="1">
      <alignment horizontal="center"/>
    </xf>
    <xf numFmtId="37" fontId="28" fillId="0" borderId="3" xfId="0" applyNumberFormat="1" applyFont="1" applyFill="1" applyBorder="1" applyAlignment="1" applyProtection="1">
      <alignment horizontal="left"/>
    </xf>
    <xf numFmtId="3" fontId="32" fillId="0" borderId="9" xfId="0" applyNumberFormat="1" applyFont="1" applyFill="1" applyBorder="1" applyProtection="1"/>
    <xf numFmtId="37" fontId="28" fillId="0" borderId="0" xfId="0" applyNumberFormat="1" applyFont="1" applyFill="1" applyBorder="1" applyProtection="1"/>
    <xf numFmtId="37" fontId="33" fillId="0" borderId="0" xfId="0" applyNumberFormat="1" applyFont="1" applyFill="1" applyProtection="1"/>
    <xf numFmtId="165" fontId="31" fillId="0" borderId="14" xfId="0" applyFont="1" applyFill="1" applyBorder="1" applyAlignment="1">
      <alignment vertical="center"/>
    </xf>
    <xf numFmtId="37" fontId="28" fillId="0" borderId="12" xfId="0" applyNumberFormat="1" applyFont="1" applyFill="1" applyBorder="1" applyAlignment="1" applyProtection="1">
      <alignment vertical="center"/>
    </xf>
    <xf numFmtId="165" fontId="28" fillId="0" borderId="3" xfId="0" applyFont="1" applyFill="1" applyBorder="1" applyAlignment="1" applyProtection="1">
      <alignment horizontal="left"/>
    </xf>
    <xf numFmtId="37" fontId="28" fillId="0" borderId="0" xfId="0" applyNumberFormat="1" applyFont="1" applyFill="1" applyProtection="1"/>
    <xf numFmtId="37" fontId="28" fillId="0" borderId="4" xfId="0" quotePrefix="1" applyNumberFormat="1" applyFont="1" applyFill="1" applyBorder="1" applyAlignment="1" applyProtection="1">
      <alignment horizontal="right"/>
    </xf>
    <xf numFmtId="165" fontId="28" fillId="0" borderId="5" xfId="0" applyFont="1" applyFill="1" applyBorder="1"/>
    <xf numFmtId="37" fontId="28" fillId="0" borderId="6" xfId="0" applyNumberFormat="1" applyFont="1" applyFill="1" applyBorder="1" applyAlignment="1" applyProtection="1">
      <alignment horizontal="left"/>
    </xf>
    <xf numFmtId="3" fontId="32" fillId="0" borderId="1" xfId="0" applyNumberFormat="1" applyFont="1" applyFill="1" applyBorder="1" applyProtection="1"/>
    <xf numFmtId="37" fontId="28" fillId="0" borderId="15" xfId="0" quotePrefix="1" applyNumberFormat="1" applyFont="1" applyFill="1" applyBorder="1" applyAlignment="1" applyProtection="1">
      <alignment horizontal="right"/>
    </xf>
    <xf numFmtId="165" fontId="28" fillId="0" borderId="3" xfId="0" applyFont="1" applyBorder="1"/>
    <xf numFmtId="37" fontId="28" fillId="0" borderId="13" xfId="0" quotePrefix="1" applyNumberFormat="1" applyFont="1" applyFill="1" applyBorder="1" applyAlignment="1" applyProtection="1">
      <alignment horizontal="center"/>
    </xf>
    <xf numFmtId="165" fontId="28" fillId="0" borderId="7" xfId="0" applyFont="1" applyFill="1" applyBorder="1"/>
    <xf numFmtId="37" fontId="28" fillId="0" borderId="8" xfId="0" applyNumberFormat="1" applyFont="1" applyFill="1" applyBorder="1" applyAlignment="1" applyProtection="1">
      <alignment horizontal="left"/>
    </xf>
    <xf numFmtId="3" fontId="32" fillId="0" borderId="2" xfId="0" applyNumberFormat="1" applyFont="1" applyFill="1" applyBorder="1" applyProtection="1"/>
    <xf numFmtId="3" fontId="32" fillId="0" borderId="2" xfId="0" applyNumberFormat="1" applyFont="1" applyBorder="1" applyProtection="1"/>
    <xf numFmtId="37" fontId="28" fillId="0" borderId="0" xfId="0" applyNumberFormat="1" applyFont="1" applyProtection="1"/>
    <xf numFmtId="3" fontId="28" fillId="0" borderId="0" xfId="0" applyNumberFormat="1" applyFont="1" applyFill="1" applyProtection="1"/>
    <xf numFmtId="3" fontId="28" fillId="0" borderId="0" xfId="0" applyNumberFormat="1" applyFont="1" applyProtection="1"/>
    <xf numFmtId="39" fontId="28" fillId="0" borderId="0" xfId="0" applyNumberFormat="1" applyFont="1" applyFill="1" applyProtection="1"/>
    <xf numFmtId="165" fontId="28" fillId="0" borderId="0" xfId="0" applyFont="1" applyFill="1" applyAlignment="1">
      <alignment horizontal="center"/>
    </xf>
    <xf numFmtId="165" fontId="31" fillId="0" borderId="0" xfId="0" applyFont="1" applyFill="1" applyAlignment="1">
      <alignment horizontal="center"/>
    </xf>
    <xf numFmtId="165" fontId="24" fillId="33" borderId="0" xfId="0" applyFont="1" applyFill="1" applyAlignment="1">
      <alignment horizontal="center"/>
    </xf>
  </cellXfs>
  <cellStyles count="66">
    <cellStyle name="20% - Énfasis1" xfId="1" builtinId="30" customBuiltin="1"/>
    <cellStyle name="20% - Énfasis1 2" xfId="48"/>
    <cellStyle name="20% - Énfasis2" xfId="2" builtinId="34" customBuiltin="1"/>
    <cellStyle name="20% - Énfasis2 2" xfId="51"/>
    <cellStyle name="20% - Énfasis3" xfId="3" builtinId="38" customBuiltin="1"/>
    <cellStyle name="20% - Énfasis3 2" xfId="54"/>
    <cellStyle name="20% - Énfasis4" xfId="4" builtinId="42" customBuiltin="1"/>
    <cellStyle name="20% - Énfasis4 2" xfId="57"/>
    <cellStyle name="20% - Énfasis5" xfId="5" builtinId="46" customBuiltin="1"/>
    <cellStyle name="20% - Énfasis5 2" xfId="60"/>
    <cellStyle name="20% - Énfasis6" xfId="6" builtinId="50" customBuiltin="1"/>
    <cellStyle name="20% - Énfasis6 2" xfId="63"/>
    <cellStyle name="40% - Énfasis1" xfId="7" builtinId="31" customBuiltin="1"/>
    <cellStyle name="40% - Énfasis1 2" xfId="49"/>
    <cellStyle name="40% - Énfasis2" xfId="8" builtinId="35" customBuiltin="1"/>
    <cellStyle name="40% - Énfasis2 2" xfId="52"/>
    <cellStyle name="40% - Énfasis3" xfId="9" builtinId="39" customBuiltin="1"/>
    <cellStyle name="40% - Énfasis3 2" xfId="55"/>
    <cellStyle name="40% - Énfasis4" xfId="10" builtinId="43" customBuiltin="1"/>
    <cellStyle name="40% - Énfasis4 2" xfId="58"/>
    <cellStyle name="40% - Énfasis5" xfId="11" builtinId="47" customBuiltin="1"/>
    <cellStyle name="40% - Énfasis5 2" xfId="61"/>
    <cellStyle name="40% - Énfasis6" xfId="12" builtinId="51" customBuiltin="1"/>
    <cellStyle name="40% - Énfasis6 2" xfId="64"/>
    <cellStyle name="60% - Énfasis1" xfId="13" builtinId="32" customBuiltin="1"/>
    <cellStyle name="60% - Énfasis1 2" xfId="50"/>
    <cellStyle name="60% - Énfasis2" xfId="14" builtinId="36" customBuiltin="1"/>
    <cellStyle name="60% - Énfasis2 2" xfId="53"/>
    <cellStyle name="60% - Énfasis3" xfId="15" builtinId="40" customBuiltin="1"/>
    <cellStyle name="60% - Énfasis3 2" xfId="56"/>
    <cellStyle name="60% - Énfasis4" xfId="16" builtinId="44" customBuiltin="1"/>
    <cellStyle name="60% - Énfasis4 2" xfId="59"/>
    <cellStyle name="60% - Énfasis5" xfId="17" builtinId="48" customBuiltin="1"/>
    <cellStyle name="60% - Énfasis5 2" xfId="62"/>
    <cellStyle name="60% - Énfasis6" xfId="18" builtinId="52" customBuiltin="1"/>
    <cellStyle name="60% - Énfasis6 2" xfId="65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9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 [0]" xfId="43" builtinId="6"/>
    <cellStyle name="Neutral" xfId="32" builtinId="28" customBuiltin="1"/>
    <cellStyle name="Neutral 2" xfId="46"/>
    <cellStyle name="Normal" xfId="0" builtinId="0"/>
    <cellStyle name="Normal 2" xfId="33"/>
    <cellStyle name="Normal 3" xfId="44"/>
    <cellStyle name="Notas 2" xfId="34"/>
    <cellStyle name="Notas 3" xfId="47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40" builtinId="17" customBuiltin="1"/>
    <cellStyle name="Título 3" xfId="41" builtinId="18" customBuiltin="1"/>
    <cellStyle name="Título 4" xfId="45"/>
    <cellStyle name="Total" xfId="42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1</xdr:row>
      <xdr:rowOff>0</xdr:rowOff>
    </xdr:from>
    <xdr:to>
      <xdr:col>3</xdr:col>
      <xdr:colOff>1781175</xdr:colOff>
      <xdr:row>6</xdr:row>
      <xdr:rowOff>28575</xdr:rowOff>
    </xdr:to>
    <xdr:pic>
      <xdr:nvPicPr>
        <xdr:cNvPr id="2" name="2 Imagen" descr="logo-mop.gif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6350" y="228600"/>
          <a:ext cx="1295400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1"/>
  <sheetViews>
    <sheetView zoomScale="60" zoomScaleNormal="6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K45" sqref="K45"/>
    </sheetView>
  </sheetViews>
  <sheetFormatPr baseColWidth="10" defaultColWidth="9.625" defaultRowHeight="18" customHeight="1" x14ac:dyDescent="0.25"/>
  <cols>
    <col min="1" max="1" width="2.25" style="59" customWidth="1"/>
    <col min="2" max="2" width="7.25" style="60" customWidth="1"/>
    <col min="3" max="3" width="0.875" style="60" customWidth="1"/>
    <col min="4" max="4" width="39.5" style="60" customWidth="1"/>
    <col min="5" max="5" width="1.625" style="60" customWidth="1"/>
    <col min="6" max="6" width="13.5" style="60" customWidth="1"/>
    <col min="7" max="7" width="14.25" style="60" bestFit="1" customWidth="1"/>
    <col min="8" max="8" width="13.25" style="60" customWidth="1"/>
    <col min="9" max="9" width="14.5" style="60" customWidth="1"/>
    <col min="10" max="10" width="17.625" style="60" bestFit="1" customWidth="1"/>
    <col min="11" max="11" width="18.125" style="60" customWidth="1"/>
    <col min="12" max="13" width="15.875" style="60" bestFit="1" customWidth="1"/>
    <col min="14" max="14" width="15.875" style="60" customWidth="1"/>
    <col min="15" max="15" width="17.625" style="60" bestFit="1" customWidth="1"/>
    <col min="16" max="16" width="14.75" style="60" customWidth="1"/>
    <col min="17" max="17" width="16.375" style="60" customWidth="1"/>
    <col min="18" max="18" width="15.875" style="60" bestFit="1" customWidth="1"/>
    <col min="19" max="19" width="13.125" style="60" customWidth="1"/>
    <col min="20" max="20" width="15.25" style="60" customWidth="1"/>
    <col min="21" max="21" width="18.75" style="59" customWidth="1"/>
    <col min="22" max="22" width="2.5" style="59" hidden="1" customWidth="1"/>
    <col min="23" max="23" width="18.375" style="59" hidden="1" customWidth="1"/>
    <col min="24" max="24" width="19.125" style="60" hidden="1" customWidth="1"/>
    <col min="25" max="25" width="17.125" style="59" hidden="1" customWidth="1"/>
    <col min="26" max="26" width="9.625" style="59" customWidth="1"/>
    <col min="27" max="27" width="16.75" style="59" customWidth="1"/>
    <col min="28" max="31" width="9.625" style="59" customWidth="1"/>
    <col min="32" max="32" width="10.875" style="59" bestFit="1" customWidth="1"/>
    <col min="33" max="16384" width="9.625" style="59"/>
  </cols>
  <sheetData>
    <row r="1" spans="1:34" ht="18" customHeight="1" x14ac:dyDescent="0.25">
      <c r="O1" s="61"/>
    </row>
    <row r="2" spans="1:34" ht="18" customHeight="1" x14ac:dyDescent="0.25">
      <c r="B2" s="62"/>
      <c r="F2" s="63"/>
      <c r="G2" s="63"/>
      <c r="H2" s="63"/>
      <c r="I2" s="63"/>
      <c r="J2" s="63"/>
      <c r="K2" s="64" t="s">
        <v>118</v>
      </c>
      <c r="L2" s="64"/>
      <c r="M2" s="63"/>
      <c r="N2" s="63"/>
      <c r="O2" s="65"/>
      <c r="P2" s="63"/>
      <c r="Q2" s="63"/>
      <c r="R2" s="63"/>
      <c r="S2" s="63"/>
      <c r="T2" s="63"/>
      <c r="U2" s="66"/>
    </row>
    <row r="3" spans="1:34" ht="18" customHeight="1" x14ac:dyDescent="0.25">
      <c r="B3" s="62"/>
      <c r="F3" s="67"/>
      <c r="G3" s="67"/>
      <c r="H3" s="67"/>
      <c r="I3" s="67"/>
      <c r="J3" s="67"/>
      <c r="K3" s="67"/>
      <c r="L3" s="67" t="s">
        <v>117</v>
      </c>
      <c r="M3" s="67"/>
      <c r="N3" s="67"/>
      <c r="O3" s="67"/>
      <c r="P3" s="67"/>
      <c r="Q3" s="67"/>
      <c r="R3" s="67"/>
      <c r="S3" s="67"/>
      <c r="T3" s="67"/>
      <c r="U3" s="68"/>
    </row>
    <row r="4" spans="1:34" ht="18" customHeight="1" x14ac:dyDescent="0.25">
      <c r="B4" s="69"/>
      <c r="S4" s="61"/>
      <c r="T4" s="61"/>
      <c r="U4" s="61"/>
      <c r="V4" s="60"/>
      <c r="W4" s="60"/>
      <c r="Y4" s="60"/>
      <c r="Z4" s="60"/>
    </row>
    <row r="5" spans="1:34" ht="18" customHeight="1" x14ac:dyDescent="0.25">
      <c r="B5" s="69"/>
      <c r="S5" s="61"/>
      <c r="T5" s="61"/>
      <c r="U5" s="61"/>
      <c r="V5" s="60"/>
      <c r="W5" s="60"/>
      <c r="Y5" s="60"/>
      <c r="Z5" s="60"/>
    </row>
    <row r="6" spans="1:34" s="60" customFormat="1" ht="18" customHeight="1" x14ac:dyDescent="0.25">
      <c r="B6" s="70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</row>
    <row r="7" spans="1:34" s="60" customFormat="1" ht="18" customHeight="1" x14ac:dyDescent="0.25">
      <c r="B7" s="72"/>
      <c r="E7" s="73"/>
      <c r="F7" s="74" t="s">
        <v>53</v>
      </c>
      <c r="G7" s="74" t="s">
        <v>54</v>
      </c>
      <c r="H7" s="74" t="s">
        <v>55</v>
      </c>
      <c r="I7" s="74" t="s">
        <v>65</v>
      </c>
      <c r="J7" s="74" t="s">
        <v>66</v>
      </c>
      <c r="K7" s="74" t="s">
        <v>56</v>
      </c>
      <c r="L7" s="74" t="s">
        <v>57</v>
      </c>
      <c r="M7" s="74" t="s">
        <v>58</v>
      </c>
      <c r="N7" s="74" t="s">
        <v>60</v>
      </c>
      <c r="O7" s="74" t="s">
        <v>80</v>
      </c>
      <c r="P7" s="74" t="s">
        <v>61</v>
      </c>
      <c r="Q7" s="75" t="s">
        <v>103</v>
      </c>
      <c r="R7" s="74" t="s">
        <v>62</v>
      </c>
      <c r="S7" s="74" t="s">
        <v>63</v>
      </c>
      <c r="T7" s="74" t="s">
        <v>49</v>
      </c>
      <c r="U7" s="76" t="s">
        <v>50</v>
      </c>
      <c r="W7" s="60" t="s">
        <v>69</v>
      </c>
    </row>
    <row r="8" spans="1:34" s="60" customFormat="1" ht="18" customHeight="1" x14ac:dyDescent="0.25">
      <c r="B8" s="77"/>
      <c r="E8" s="73"/>
      <c r="F8" s="78" t="s">
        <v>104</v>
      </c>
      <c r="G8" s="78" t="s">
        <v>105</v>
      </c>
      <c r="H8" s="78" t="s">
        <v>106</v>
      </c>
      <c r="I8" s="78" t="s">
        <v>107</v>
      </c>
      <c r="J8" s="78" t="s">
        <v>108</v>
      </c>
      <c r="K8" s="78" t="s">
        <v>109</v>
      </c>
      <c r="L8" s="78" t="s">
        <v>110</v>
      </c>
      <c r="M8" s="78" t="s">
        <v>111</v>
      </c>
      <c r="N8" s="78" t="s">
        <v>112</v>
      </c>
      <c r="O8" s="78" t="s">
        <v>113</v>
      </c>
      <c r="P8" s="78" t="s">
        <v>114</v>
      </c>
      <c r="Q8" s="78" t="s">
        <v>115</v>
      </c>
      <c r="R8" s="78" t="s">
        <v>116</v>
      </c>
      <c r="S8" s="78" t="s">
        <v>93</v>
      </c>
      <c r="T8" s="78" t="s">
        <v>94</v>
      </c>
      <c r="U8" s="79" t="s">
        <v>64</v>
      </c>
      <c r="W8" s="60" t="s">
        <v>70</v>
      </c>
    </row>
    <row r="9" spans="1:34" s="89" customFormat="1" ht="24.95" customHeight="1" x14ac:dyDescent="0.15">
      <c r="A9" s="80"/>
      <c r="B9" s="81" t="s">
        <v>0</v>
      </c>
      <c r="C9" s="82"/>
      <c r="D9" s="83" t="s">
        <v>1</v>
      </c>
      <c r="E9" s="84"/>
      <c r="F9" s="85">
        <f>+SUM(F11:F12)</f>
        <v>424294</v>
      </c>
      <c r="G9" s="85">
        <f t="shared" ref="G9:T9" si="0">+SUM(G11:G12)</f>
        <v>213494</v>
      </c>
      <c r="H9" s="85">
        <f t="shared" si="0"/>
        <v>240634</v>
      </c>
      <c r="I9" s="85">
        <f t="shared" si="0"/>
        <v>5799386</v>
      </c>
      <c r="J9" s="85">
        <f t="shared" si="0"/>
        <v>132181560</v>
      </c>
      <c r="K9" s="85">
        <f t="shared" si="0"/>
        <v>634168633</v>
      </c>
      <c r="L9" s="85">
        <f t="shared" si="0"/>
        <v>24595843</v>
      </c>
      <c r="M9" s="85">
        <f t="shared" si="0"/>
        <v>63286684</v>
      </c>
      <c r="N9" s="85">
        <f t="shared" si="0"/>
        <v>181282</v>
      </c>
      <c r="O9" s="85">
        <f t="shared" si="0"/>
        <v>144434399</v>
      </c>
      <c r="P9" s="85">
        <f t="shared" si="0"/>
        <v>299117</v>
      </c>
      <c r="Q9" s="85">
        <f t="shared" si="0"/>
        <v>11877880</v>
      </c>
      <c r="R9" s="85">
        <f t="shared" si="0"/>
        <v>14306947</v>
      </c>
      <c r="S9" s="85">
        <f t="shared" si="0"/>
        <v>0</v>
      </c>
      <c r="T9" s="85">
        <f t="shared" si="0"/>
        <v>0</v>
      </c>
      <c r="U9" s="85">
        <f>SUM(U11,U12)</f>
        <v>1032010153</v>
      </c>
      <c r="V9" s="86"/>
      <c r="W9" s="87" t="e">
        <f>SUM(#REF!,#REF!,#REF!,#REF!,#REF!,#REF!,#REF!,W10,W11,W12,#REF!)</f>
        <v>#REF!</v>
      </c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</row>
    <row r="10" spans="1:34" s="73" customFormat="1" ht="22.5" customHeight="1" x14ac:dyDescent="0.35">
      <c r="A10" s="90"/>
      <c r="B10" s="91"/>
      <c r="D10" s="9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>
        <f t="shared" ref="U10:U11" si="1">SUM(F10:T10)</f>
        <v>0</v>
      </c>
      <c r="V10" s="94"/>
      <c r="W10" s="95">
        <f t="shared" ref="W10:W29" si="2">+U10-T10-S10</f>
        <v>0</v>
      </c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s="73" customFormat="1" ht="22.5" customHeight="1" x14ac:dyDescent="0.35">
      <c r="A11" s="90"/>
      <c r="B11" s="91" t="s">
        <v>73</v>
      </c>
      <c r="D11" s="92" t="s">
        <v>51</v>
      </c>
      <c r="F11" s="93">
        <v>423988</v>
      </c>
      <c r="G11" s="93">
        <v>210410</v>
      </c>
      <c r="H11" s="93">
        <v>240634</v>
      </c>
      <c r="I11" s="93">
        <v>5686460</v>
      </c>
      <c r="J11" s="93">
        <v>120609685</v>
      </c>
      <c r="K11" s="93">
        <v>581829225</v>
      </c>
      <c r="L11" s="93">
        <v>23172423</v>
      </c>
      <c r="M11" s="93">
        <v>55033938</v>
      </c>
      <c r="N11" s="93">
        <v>175898</v>
      </c>
      <c r="O11" s="93">
        <v>129907392</v>
      </c>
      <c r="P11" s="93">
        <v>26309</v>
      </c>
      <c r="Q11" s="93">
        <v>11877880</v>
      </c>
      <c r="R11" s="93">
        <v>13560723</v>
      </c>
      <c r="S11" s="93"/>
      <c r="T11" s="93"/>
      <c r="U11" s="93">
        <f t="shared" si="1"/>
        <v>942754965</v>
      </c>
      <c r="V11" s="94"/>
      <c r="W11" s="95">
        <f t="shared" si="2"/>
        <v>942754965</v>
      </c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s="73" customFormat="1" ht="22.5" customHeight="1" x14ac:dyDescent="0.35">
      <c r="A12" s="90"/>
      <c r="B12" s="91" t="s">
        <v>74</v>
      </c>
      <c r="D12" s="92" t="s">
        <v>5</v>
      </c>
      <c r="F12" s="93">
        <v>306</v>
      </c>
      <c r="G12" s="93">
        <v>3084</v>
      </c>
      <c r="H12" s="93">
        <v>0</v>
      </c>
      <c r="I12" s="93">
        <v>112926</v>
      </c>
      <c r="J12" s="93">
        <v>11571875</v>
      </c>
      <c r="K12" s="93">
        <v>52339408</v>
      </c>
      <c r="L12" s="93">
        <v>1423420</v>
      </c>
      <c r="M12" s="93">
        <v>8252746</v>
      </c>
      <c r="N12" s="93">
        <v>5384</v>
      </c>
      <c r="O12" s="93">
        <v>14527007</v>
      </c>
      <c r="P12" s="93">
        <v>272808</v>
      </c>
      <c r="Q12" s="93">
        <v>0</v>
      </c>
      <c r="R12" s="93">
        <v>746224</v>
      </c>
      <c r="S12" s="93"/>
      <c r="T12" s="93"/>
      <c r="U12" s="93">
        <f t="shared" ref="U12" si="3">SUM(F12:T12)</f>
        <v>89255188</v>
      </c>
      <c r="V12" s="94"/>
      <c r="W12" s="95">
        <f t="shared" si="2"/>
        <v>89255188</v>
      </c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</row>
    <row r="13" spans="1:34" s="89" customFormat="1" ht="24.95" customHeight="1" x14ac:dyDescent="0.15">
      <c r="A13" s="80"/>
      <c r="B13" s="96"/>
      <c r="C13" s="82"/>
      <c r="D13" s="83" t="s">
        <v>6</v>
      </c>
      <c r="E13" s="84"/>
      <c r="F13" s="85">
        <f t="shared" ref="F13:U13" si="4">SUM(F14,F15,F16,F25,F29)</f>
        <v>424294</v>
      </c>
      <c r="G13" s="85">
        <f t="shared" si="4"/>
        <v>213494</v>
      </c>
      <c r="H13" s="85">
        <f t="shared" si="4"/>
        <v>240634</v>
      </c>
      <c r="I13" s="85">
        <f t="shared" si="4"/>
        <v>5799386</v>
      </c>
      <c r="J13" s="85">
        <f t="shared" si="4"/>
        <v>132181560</v>
      </c>
      <c r="K13" s="85">
        <f t="shared" si="4"/>
        <v>634168633</v>
      </c>
      <c r="L13" s="85">
        <f t="shared" si="4"/>
        <v>24595843</v>
      </c>
      <c r="M13" s="85">
        <f t="shared" si="4"/>
        <v>63286684</v>
      </c>
      <c r="N13" s="85">
        <f t="shared" si="4"/>
        <v>181282</v>
      </c>
      <c r="O13" s="85">
        <f t="shared" si="4"/>
        <v>144434399</v>
      </c>
      <c r="P13" s="85">
        <f t="shared" si="4"/>
        <v>299117</v>
      </c>
      <c r="Q13" s="85">
        <f t="shared" si="4"/>
        <v>11877880</v>
      </c>
      <c r="R13" s="85">
        <f t="shared" si="4"/>
        <v>14306947</v>
      </c>
      <c r="S13" s="85">
        <f t="shared" si="4"/>
        <v>0</v>
      </c>
      <c r="T13" s="85">
        <f t="shared" si="4"/>
        <v>0</v>
      </c>
      <c r="U13" s="85">
        <f t="shared" si="4"/>
        <v>1032010153</v>
      </c>
      <c r="V13" s="88"/>
      <c r="W13" s="97" t="e">
        <f>SUM(W14,W15,#REF!,#REF!,#REF!,#REF!,W16,W25:W25,#REF!,#REF!,#REF!,W29)</f>
        <v>#REF!</v>
      </c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</row>
    <row r="14" spans="1:34" s="73" customFormat="1" ht="22.5" customHeight="1" x14ac:dyDescent="0.35">
      <c r="A14" s="90"/>
      <c r="B14" s="91" t="s">
        <v>7</v>
      </c>
      <c r="D14" s="92" t="s">
        <v>8</v>
      </c>
      <c r="F14" s="93">
        <v>199464</v>
      </c>
      <c r="G14" s="93">
        <v>195928</v>
      </c>
      <c r="H14" s="93">
        <v>222015</v>
      </c>
      <c r="I14" s="93">
        <v>285858</v>
      </c>
      <c r="J14" s="93">
        <v>1240345</v>
      </c>
      <c r="K14" s="93">
        <v>7016304</v>
      </c>
      <c r="L14" s="93">
        <v>634783</v>
      </c>
      <c r="M14" s="93">
        <v>484414</v>
      </c>
      <c r="N14" s="93">
        <v>164864</v>
      </c>
      <c r="O14" s="93"/>
      <c r="P14" s="93">
        <v>26309</v>
      </c>
      <c r="Q14" s="93"/>
      <c r="R14" s="93">
        <v>968660</v>
      </c>
      <c r="S14" s="93"/>
      <c r="T14" s="93"/>
      <c r="U14" s="93">
        <f t="shared" ref="U14:U15" si="5">SUM(F14:T14)</f>
        <v>11438944</v>
      </c>
      <c r="V14" s="94"/>
      <c r="W14" s="95">
        <f t="shared" si="2"/>
        <v>11438944</v>
      </c>
      <c r="X14" s="94"/>
      <c r="Y14" s="94">
        <f>+U14/1000</f>
        <v>11438.944</v>
      </c>
      <c r="Z14" s="94"/>
      <c r="AA14" s="94"/>
      <c r="AB14" s="94"/>
      <c r="AC14" s="94"/>
      <c r="AD14" s="94"/>
      <c r="AE14" s="94"/>
      <c r="AF14" s="94"/>
      <c r="AG14" s="94"/>
      <c r="AH14" s="94"/>
    </row>
    <row r="15" spans="1:34" s="73" customFormat="1" ht="22.5" customHeight="1" x14ac:dyDescent="0.35">
      <c r="A15" s="90"/>
      <c r="B15" s="91" t="s">
        <v>9</v>
      </c>
      <c r="D15" s="92" t="s">
        <v>10</v>
      </c>
      <c r="F15" s="93">
        <v>211560</v>
      </c>
      <c r="G15" s="93">
        <v>14482</v>
      </c>
      <c r="H15" s="93">
        <v>18619</v>
      </c>
      <c r="I15" s="93">
        <v>45516</v>
      </c>
      <c r="J15" s="93">
        <v>113092</v>
      </c>
      <c r="K15" s="93">
        <v>918471.00000000012</v>
      </c>
      <c r="L15" s="93">
        <v>30341.999999999996</v>
      </c>
      <c r="M15" s="93">
        <v>48463.999999999993</v>
      </c>
      <c r="N15" s="93">
        <v>11034</v>
      </c>
      <c r="O15" s="93"/>
      <c r="P15" s="93"/>
      <c r="Q15" s="93">
        <v>104979</v>
      </c>
      <c r="R15" s="93">
        <v>697262</v>
      </c>
      <c r="S15" s="93"/>
      <c r="T15" s="93"/>
      <c r="U15" s="93">
        <f t="shared" si="5"/>
        <v>2213821</v>
      </c>
      <c r="V15" s="94"/>
      <c r="W15" s="95">
        <f t="shared" si="2"/>
        <v>2213821</v>
      </c>
      <c r="X15" s="94"/>
      <c r="Y15" s="94">
        <f t="shared" ref="Y15:Y29" si="6">+U15/1000</f>
        <v>2213.8209999999999</v>
      </c>
      <c r="Z15" s="94"/>
      <c r="AA15" s="94"/>
      <c r="AB15" s="94"/>
      <c r="AC15" s="94"/>
      <c r="AD15" s="94"/>
      <c r="AE15" s="94"/>
      <c r="AF15" s="94"/>
      <c r="AG15" s="94"/>
      <c r="AH15" s="94"/>
    </row>
    <row r="16" spans="1:34" s="60" customFormat="1" ht="22.5" customHeight="1" x14ac:dyDescent="0.35">
      <c r="A16" s="90"/>
      <c r="B16" s="91" t="s">
        <v>76</v>
      </c>
      <c r="C16" s="73"/>
      <c r="D16" s="98" t="s">
        <v>68</v>
      </c>
      <c r="E16" s="73"/>
      <c r="F16" s="93">
        <f t="shared" ref="F16:R16" si="7">SUM(F17:F23)</f>
        <v>12964</v>
      </c>
      <c r="G16" s="93">
        <f t="shared" si="7"/>
        <v>0</v>
      </c>
      <c r="H16" s="93">
        <f t="shared" si="7"/>
        <v>0</v>
      </c>
      <c r="I16" s="93">
        <f t="shared" si="7"/>
        <v>193140</v>
      </c>
      <c r="J16" s="93">
        <f t="shared" si="7"/>
        <v>290232</v>
      </c>
      <c r="K16" s="93">
        <f t="shared" si="7"/>
        <v>5337972</v>
      </c>
      <c r="L16" s="93">
        <f>SUM(L17:L24)</f>
        <v>1044000</v>
      </c>
      <c r="M16" s="93">
        <f>SUM(M17:M24)</f>
        <v>0</v>
      </c>
      <c r="N16" s="93">
        <f t="shared" si="7"/>
        <v>0</v>
      </c>
      <c r="O16" s="93">
        <f>SUM(O17:O23)</f>
        <v>97092</v>
      </c>
      <c r="P16" s="93">
        <f t="shared" si="7"/>
        <v>0</v>
      </c>
      <c r="Q16" s="93">
        <f>SUM(Q17:Q23)</f>
        <v>0</v>
      </c>
      <c r="R16" s="93">
        <f t="shared" si="7"/>
        <v>1187842</v>
      </c>
      <c r="S16" s="93">
        <f>SUM(S17:S23)</f>
        <v>0</v>
      </c>
      <c r="T16" s="93">
        <f>SUM(T17:T23)</f>
        <v>0</v>
      </c>
      <c r="U16" s="93">
        <f>SUM(U17:U24)</f>
        <v>8163242</v>
      </c>
      <c r="V16" s="99"/>
      <c r="W16" s="95">
        <f t="shared" si="2"/>
        <v>8163242</v>
      </c>
      <c r="X16" s="99"/>
      <c r="Y16" s="94">
        <f t="shared" si="6"/>
        <v>8163.2420000000002</v>
      </c>
      <c r="Z16" s="99"/>
      <c r="AA16" s="99"/>
      <c r="AB16" s="99"/>
      <c r="AC16" s="99"/>
      <c r="AD16" s="99"/>
      <c r="AE16" s="99"/>
      <c r="AF16" s="99"/>
      <c r="AG16" s="99"/>
      <c r="AH16" s="99"/>
    </row>
    <row r="17" spans="1:34" s="73" customFormat="1" ht="22.5" customHeight="1" x14ac:dyDescent="0.35">
      <c r="A17" s="90"/>
      <c r="B17" s="100" t="s">
        <v>20</v>
      </c>
      <c r="C17" s="101"/>
      <c r="D17" s="102" t="s">
        <v>38</v>
      </c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>
        <f t="shared" ref="U17:U24" si="8">SUM(F17:T17)</f>
        <v>0</v>
      </c>
      <c r="V17" s="94"/>
      <c r="W17" s="95">
        <f t="shared" si="2"/>
        <v>0</v>
      </c>
      <c r="X17" s="94"/>
      <c r="Y17" s="94">
        <f t="shared" si="6"/>
        <v>0</v>
      </c>
      <c r="Z17" s="94"/>
      <c r="AA17" s="94"/>
      <c r="AB17" s="94"/>
      <c r="AC17" s="94"/>
      <c r="AD17" s="94"/>
      <c r="AE17" s="94"/>
      <c r="AF17" s="94"/>
      <c r="AG17" s="94"/>
      <c r="AH17" s="94"/>
    </row>
    <row r="18" spans="1:34" s="73" customFormat="1" ht="22.5" customHeight="1" x14ac:dyDescent="0.35">
      <c r="A18" s="90"/>
      <c r="B18" s="104" t="s">
        <v>39</v>
      </c>
      <c r="D18" s="92" t="s">
        <v>98</v>
      </c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>
        <f t="shared" si="8"/>
        <v>0</v>
      </c>
      <c r="V18" s="94"/>
      <c r="W18" s="95">
        <f t="shared" si="2"/>
        <v>0</v>
      </c>
      <c r="X18" s="94"/>
      <c r="Y18" s="94">
        <f t="shared" si="6"/>
        <v>0</v>
      </c>
      <c r="Z18" s="94"/>
      <c r="AA18" s="94"/>
      <c r="AB18" s="94"/>
      <c r="AC18" s="94"/>
      <c r="AD18" s="94"/>
      <c r="AE18" s="94"/>
      <c r="AF18" s="94"/>
      <c r="AG18" s="94"/>
      <c r="AH18" s="94"/>
    </row>
    <row r="19" spans="1:34" s="73" customFormat="1" ht="22.5" customHeight="1" x14ac:dyDescent="0.35">
      <c r="A19" s="90"/>
      <c r="B19" s="104" t="s">
        <v>31</v>
      </c>
      <c r="D19" s="92" t="s">
        <v>33</v>
      </c>
      <c r="F19" s="93"/>
      <c r="G19" s="93"/>
      <c r="H19" s="93"/>
      <c r="I19" s="93">
        <v>193140</v>
      </c>
      <c r="J19" s="93">
        <v>290232</v>
      </c>
      <c r="K19" s="93">
        <v>1861452</v>
      </c>
      <c r="L19" s="93"/>
      <c r="M19" s="93"/>
      <c r="N19" s="93"/>
      <c r="O19" s="93">
        <v>97092</v>
      </c>
      <c r="P19" s="93"/>
      <c r="Q19" s="93"/>
      <c r="R19" s="93">
        <v>524604</v>
      </c>
      <c r="S19" s="93"/>
      <c r="T19" s="93"/>
      <c r="U19" s="93">
        <f t="shared" si="8"/>
        <v>2966520</v>
      </c>
      <c r="V19" s="94"/>
      <c r="W19" s="95">
        <f t="shared" si="2"/>
        <v>2966520</v>
      </c>
      <c r="X19" s="94"/>
      <c r="Y19" s="94">
        <f t="shared" si="6"/>
        <v>2966.52</v>
      </c>
      <c r="Z19" s="94"/>
      <c r="AA19" s="94"/>
      <c r="AB19" s="94"/>
      <c r="AC19" s="94"/>
      <c r="AD19" s="94"/>
      <c r="AE19" s="94"/>
      <c r="AF19" s="94"/>
      <c r="AG19" s="94"/>
      <c r="AH19" s="94"/>
    </row>
    <row r="20" spans="1:34" s="73" customFormat="1" ht="22.5" customHeight="1" x14ac:dyDescent="0.35">
      <c r="A20" s="90"/>
      <c r="B20" s="104" t="s">
        <v>32</v>
      </c>
      <c r="D20" s="92" t="s">
        <v>34</v>
      </c>
      <c r="F20" s="93">
        <v>2772</v>
      </c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>
        <v>19500</v>
      </c>
      <c r="S20" s="93"/>
      <c r="T20" s="93"/>
      <c r="U20" s="93">
        <f t="shared" si="8"/>
        <v>22272</v>
      </c>
      <c r="V20" s="94"/>
      <c r="W20" s="95">
        <f t="shared" si="2"/>
        <v>22272</v>
      </c>
      <c r="X20" s="94"/>
      <c r="Y20" s="94">
        <f t="shared" si="6"/>
        <v>22.271999999999998</v>
      </c>
      <c r="Z20" s="94"/>
      <c r="AA20" s="94"/>
      <c r="AB20" s="94"/>
      <c r="AC20" s="94"/>
      <c r="AD20" s="94"/>
      <c r="AE20" s="94"/>
      <c r="AF20" s="94"/>
      <c r="AG20" s="94"/>
      <c r="AH20" s="94"/>
    </row>
    <row r="21" spans="1:34" s="73" customFormat="1" ht="22.5" customHeight="1" x14ac:dyDescent="0.35">
      <c r="A21" s="90"/>
      <c r="B21" s="104" t="s">
        <v>37</v>
      </c>
      <c r="D21" s="92" t="s">
        <v>47</v>
      </c>
      <c r="F21" s="93"/>
      <c r="G21" s="93"/>
      <c r="H21" s="93"/>
      <c r="I21" s="93"/>
      <c r="J21" s="93"/>
      <c r="K21" s="93">
        <v>3476520</v>
      </c>
      <c r="L21" s="93"/>
      <c r="M21" s="93"/>
      <c r="N21" s="93"/>
      <c r="O21" s="93"/>
      <c r="P21" s="93"/>
      <c r="Q21" s="93"/>
      <c r="R21" s="93">
        <v>19600.000000000004</v>
      </c>
      <c r="S21" s="93"/>
      <c r="T21" s="93"/>
      <c r="U21" s="93">
        <f t="shared" si="8"/>
        <v>3496120</v>
      </c>
      <c r="V21" s="94"/>
      <c r="W21" s="95">
        <f t="shared" si="2"/>
        <v>3496120</v>
      </c>
      <c r="X21" s="94"/>
      <c r="Y21" s="94">
        <f t="shared" si="6"/>
        <v>3496.12</v>
      </c>
      <c r="Z21" s="94"/>
      <c r="AA21" s="94"/>
      <c r="AB21" s="94"/>
      <c r="AC21" s="94"/>
      <c r="AD21" s="94"/>
      <c r="AE21" s="94"/>
      <c r="AF21" s="94"/>
      <c r="AG21" s="94"/>
      <c r="AH21" s="94"/>
    </row>
    <row r="22" spans="1:34" s="73" customFormat="1" ht="22.5" customHeight="1" x14ac:dyDescent="0.35">
      <c r="A22" s="90"/>
      <c r="B22" s="104" t="s">
        <v>21</v>
      </c>
      <c r="D22" s="92" t="s">
        <v>36</v>
      </c>
      <c r="F22" s="93">
        <v>10192</v>
      </c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>
        <v>307338</v>
      </c>
      <c r="S22" s="93"/>
      <c r="T22" s="93"/>
      <c r="U22" s="93">
        <f t="shared" si="8"/>
        <v>317530</v>
      </c>
      <c r="V22" s="94"/>
      <c r="W22" s="95">
        <f t="shared" si="2"/>
        <v>317530</v>
      </c>
      <c r="X22" s="94"/>
      <c r="Y22" s="94">
        <f t="shared" si="6"/>
        <v>317.52999999999997</v>
      </c>
      <c r="Z22" s="94"/>
      <c r="AA22" s="94"/>
      <c r="AB22" s="94"/>
      <c r="AC22" s="94"/>
      <c r="AD22" s="94"/>
      <c r="AE22" s="94"/>
      <c r="AF22" s="94"/>
      <c r="AG22" s="94"/>
      <c r="AH22" s="94"/>
    </row>
    <row r="23" spans="1:34" s="73" customFormat="1" ht="22.5" customHeight="1" x14ac:dyDescent="0.35">
      <c r="A23" s="90"/>
      <c r="B23" s="104" t="s">
        <v>23</v>
      </c>
      <c r="D23" s="92" t="s">
        <v>35</v>
      </c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>
        <v>316800</v>
      </c>
      <c r="S23" s="93"/>
      <c r="T23" s="93"/>
      <c r="U23" s="93">
        <f t="shared" si="8"/>
        <v>316800</v>
      </c>
      <c r="V23" s="94"/>
      <c r="W23" s="95">
        <f t="shared" si="2"/>
        <v>316800</v>
      </c>
      <c r="X23" s="94"/>
      <c r="Y23" s="94">
        <f t="shared" si="6"/>
        <v>316.8</v>
      </c>
      <c r="Z23" s="94"/>
      <c r="AA23" s="94"/>
      <c r="AB23" s="94"/>
      <c r="AC23" s="94"/>
      <c r="AD23" s="94"/>
      <c r="AE23" s="94"/>
      <c r="AF23" s="94"/>
      <c r="AG23" s="94"/>
      <c r="AH23" s="94"/>
    </row>
    <row r="24" spans="1:34" s="73" customFormat="1" ht="22.5" customHeight="1" x14ac:dyDescent="0.35">
      <c r="A24" s="90"/>
      <c r="B24" s="104" t="s">
        <v>96</v>
      </c>
      <c r="D24" s="92" t="s">
        <v>97</v>
      </c>
      <c r="F24" s="93"/>
      <c r="G24" s="93"/>
      <c r="H24" s="93"/>
      <c r="I24" s="93"/>
      <c r="J24" s="93"/>
      <c r="K24" s="93"/>
      <c r="L24" s="93">
        <v>1044000</v>
      </c>
      <c r="M24" s="93"/>
      <c r="N24" s="93"/>
      <c r="O24" s="93"/>
      <c r="P24" s="93"/>
      <c r="Q24" s="93"/>
      <c r="R24" s="93"/>
      <c r="S24" s="93"/>
      <c r="T24" s="93"/>
      <c r="U24" s="93">
        <f t="shared" si="8"/>
        <v>1044000</v>
      </c>
      <c r="V24" s="94"/>
      <c r="W24" s="95"/>
      <c r="X24" s="94"/>
      <c r="Y24" s="94">
        <f t="shared" si="6"/>
        <v>1044</v>
      </c>
      <c r="Z24" s="94"/>
      <c r="AA24" s="94"/>
      <c r="AB24" s="94"/>
      <c r="AC24" s="94"/>
      <c r="AD24" s="94"/>
      <c r="AE24" s="94"/>
      <c r="AF24" s="94"/>
      <c r="AG24" s="94"/>
      <c r="AH24" s="94"/>
    </row>
    <row r="25" spans="1:34" ht="22.5" customHeight="1" x14ac:dyDescent="0.35">
      <c r="A25" s="105"/>
      <c r="B25" s="106" t="s">
        <v>77</v>
      </c>
      <c r="C25" s="107"/>
      <c r="D25" s="108" t="s">
        <v>15</v>
      </c>
      <c r="E25" s="73"/>
      <c r="F25" s="109">
        <f t="shared" ref="F25:P25" si="9">SUM(F26,F27,F28)</f>
        <v>0</v>
      </c>
      <c r="G25" s="109">
        <f t="shared" si="9"/>
        <v>0</v>
      </c>
      <c r="H25" s="109">
        <f t="shared" si="9"/>
        <v>0</v>
      </c>
      <c r="I25" s="109">
        <f t="shared" si="9"/>
        <v>5161946</v>
      </c>
      <c r="J25" s="109">
        <f t="shared" si="9"/>
        <v>118966016</v>
      </c>
      <c r="K25" s="109">
        <f t="shared" si="9"/>
        <v>568556478</v>
      </c>
      <c r="L25" s="109">
        <f t="shared" si="9"/>
        <v>21463298</v>
      </c>
      <c r="M25" s="109">
        <f t="shared" si="9"/>
        <v>54501060</v>
      </c>
      <c r="N25" s="109">
        <f t="shared" si="9"/>
        <v>0</v>
      </c>
      <c r="O25" s="109">
        <f t="shared" si="9"/>
        <v>129810300</v>
      </c>
      <c r="P25" s="109">
        <f t="shared" si="9"/>
        <v>0</v>
      </c>
      <c r="Q25" s="109">
        <f>SUM(Q26,Q27,Q28)</f>
        <v>11772901</v>
      </c>
      <c r="R25" s="109">
        <f t="shared" ref="R25:T25" si="10">SUM(R26,R27,R28)</f>
        <v>10706959</v>
      </c>
      <c r="S25" s="109">
        <f t="shared" si="10"/>
        <v>0</v>
      </c>
      <c r="T25" s="109">
        <f t="shared" si="10"/>
        <v>0</v>
      </c>
      <c r="U25" s="110">
        <f>SUM(U26,U27,U28)</f>
        <v>920938958</v>
      </c>
      <c r="V25" s="111"/>
      <c r="W25" s="95">
        <f t="shared" si="2"/>
        <v>920938958</v>
      </c>
      <c r="X25" s="99"/>
      <c r="Y25" s="94">
        <f t="shared" si="6"/>
        <v>920938.95799999998</v>
      </c>
      <c r="Z25" s="111"/>
      <c r="AA25" s="111"/>
      <c r="AB25" s="111"/>
      <c r="AC25" s="111"/>
      <c r="AD25" s="111"/>
      <c r="AE25" s="111"/>
      <c r="AF25" s="111"/>
      <c r="AG25" s="111"/>
      <c r="AH25" s="111"/>
    </row>
    <row r="26" spans="1:34" s="73" customFormat="1" ht="22.5" customHeight="1" x14ac:dyDescent="0.35">
      <c r="A26" s="90"/>
      <c r="B26" s="104" t="s">
        <v>20</v>
      </c>
      <c r="D26" s="92" t="s">
        <v>42</v>
      </c>
      <c r="F26" s="93"/>
      <c r="G26" s="93"/>
      <c r="H26" s="93"/>
      <c r="I26" s="93"/>
      <c r="J26" s="93">
        <v>586790</v>
      </c>
      <c r="K26" s="93">
        <v>462436</v>
      </c>
      <c r="L26" s="93"/>
      <c r="M26" s="93">
        <v>1008747</v>
      </c>
      <c r="N26" s="93"/>
      <c r="O26" s="93"/>
      <c r="P26" s="93"/>
      <c r="Q26" s="93"/>
      <c r="R26" s="93">
        <v>1386955</v>
      </c>
      <c r="S26" s="93"/>
      <c r="T26" s="93"/>
      <c r="U26" s="93">
        <f t="shared" ref="U26:U29" si="11">SUM(F26:T26)</f>
        <v>3444928</v>
      </c>
      <c r="V26" s="94"/>
      <c r="W26" s="95">
        <f t="shared" si="2"/>
        <v>3444928</v>
      </c>
      <c r="X26" s="94"/>
      <c r="Y26" s="94">
        <f t="shared" si="6"/>
        <v>3444.9279999999999</v>
      </c>
      <c r="Z26" s="94"/>
      <c r="AA26" s="94"/>
      <c r="AB26" s="94"/>
      <c r="AC26" s="94"/>
      <c r="AD26" s="94"/>
      <c r="AE26" s="94"/>
      <c r="AF26" s="94"/>
      <c r="AG26" s="94"/>
      <c r="AH26" s="94"/>
    </row>
    <row r="27" spans="1:34" s="73" customFormat="1" ht="22.5" customHeight="1" x14ac:dyDescent="0.35">
      <c r="A27" s="90"/>
      <c r="B27" s="104" t="s">
        <v>39</v>
      </c>
      <c r="D27" s="92" t="s">
        <v>43</v>
      </c>
      <c r="F27" s="93"/>
      <c r="G27" s="93"/>
      <c r="H27" s="93"/>
      <c r="I27" s="93">
        <v>5161946</v>
      </c>
      <c r="J27" s="93">
        <v>118379226</v>
      </c>
      <c r="K27" s="93">
        <v>568094042</v>
      </c>
      <c r="L27" s="93">
        <v>21463298</v>
      </c>
      <c r="M27" s="93">
        <v>53492313</v>
      </c>
      <c r="N27" s="93"/>
      <c r="O27" s="93">
        <v>129810300</v>
      </c>
      <c r="P27" s="93"/>
      <c r="Q27" s="93">
        <v>11772901</v>
      </c>
      <c r="R27" s="93">
        <v>9320004</v>
      </c>
      <c r="S27" s="93"/>
      <c r="T27" s="93"/>
      <c r="U27" s="93">
        <f t="shared" si="11"/>
        <v>917494030</v>
      </c>
      <c r="V27" s="94"/>
      <c r="W27" s="95">
        <f t="shared" si="2"/>
        <v>917494030</v>
      </c>
      <c r="X27" s="94"/>
      <c r="Y27" s="94">
        <f t="shared" si="6"/>
        <v>917494.03</v>
      </c>
      <c r="Z27" s="94"/>
      <c r="AA27" s="94"/>
      <c r="AB27" s="94"/>
      <c r="AC27" s="94"/>
      <c r="AD27" s="94"/>
      <c r="AE27" s="94"/>
      <c r="AF27" s="94"/>
      <c r="AG27" s="94"/>
      <c r="AH27" s="94"/>
    </row>
    <row r="28" spans="1:34" s="73" customFormat="1" ht="22.5" customHeight="1" x14ac:dyDescent="0.35">
      <c r="A28" s="90"/>
      <c r="B28" s="104" t="s">
        <v>31</v>
      </c>
      <c r="D28" s="92" t="s">
        <v>101</v>
      </c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>
        <f t="shared" si="11"/>
        <v>0</v>
      </c>
      <c r="V28" s="94"/>
      <c r="W28" s="95">
        <f t="shared" si="2"/>
        <v>0</v>
      </c>
      <c r="X28" s="94"/>
      <c r="Y28" s="94">
        <f t="shared" si="6"/>
        <v>0</v>
      </c>
      <c r="Z28" s="94"/>
      <c r="AA28" s="94"/>
      <c r="AB28" s="94"/>
      <c r="AC28" s="94"/>
      <c r="AD28" s="94"/>
      <c r="AE28" s="94"/>
      <c r="AF28" s="94"/>
      <c r="AG28" s="94"/>
      <c r="AH28" s="94"/>
    </row>
    <row r="29" spans="1:34" s="73" customFormat="1" ht="22.5" customHeight="1" x14ac:dyDescent="0.35">
      <c r="A29" s="90"/>
      <c r="B29" s="106" t="s">
        <v>78</v>
      </c>
      <c r="C29" s="107"/>
      <c r="D29" s="108" t="s">
        <v>41</v>
      </c>
      <c r="F29" s="109">
        <v>306</v>
      </c>
      <c r="G29" s="109">
        <v>3084</v>
      </c>
      <c r="H29" s="109"/>
      <c r="I29" s="109">
        <v>112926</v>
      </c>
      <c r="J29" s="109">
        <v>11571875</v>
      </c>
      <c r="K29" s="109">
        <v>52339408</v>
      </c>
      <c r="L29" s="109">
        <v>1423420</v>
      </c>
      <c r="M29" s="109">
        <v>8252746</v>
      </c>
      <c r="N29" s="109">
        <v>5384</v>
      </c>
      <c r="O29" s="109">
        <v>14527007</v>
      </c>
      <c r="P29" s="109">
        <v>272808</v>
      </c>
      <c r="Q29" s="109"/>
      <c r="R29" s="109">
        <v>746224</v>
      </c>
      <c r="S29" s="109"/>
      <c r="T29" s="109"/>
      <c r="U29" s="109">
        <f t="shared" si="11"/>
        <v>89255188</v>
      </c>
      <c r="V29" s="94"/>
      <c r="W29" s="95">
        <f t="shared" si="2"/>
        <v>89255188</v>
      </c>
      <c r="X29" s="94"/>
      <c r="Y29" s="94">
        <f t="shared" si="6"/>
        <v>89255.187999999995</v>
      </c>
      <c r="Z29" s="94"/>
      <c r="AA29" s="94"/>
      <c r="AB29" s="94"/>
      <c r="AC29" s="94"/>
      <c r="AD29" s="94"/>
      <c r="AE29" s="94"/>
      <c r="AF29" s="94"/>
      <c r="AG29" s="94"/>
      <c r="AH29" s="94"/>
    </row>
    <row r="30" spans="1:34" ht="25.5" customHeight="1" x14ac:dyDescent="0.25"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3"/>
      <c r="V30" s="111"/>
      <c r="W30" s="111"/>
      <c r="X30" s="99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</row>
    <row r="31" spans="1:34" ht="18" hidden="1" customHeight="1" x14ac:dyDescent="0.25"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2"/>
      <c r="S31" s="112">
        <f t="shared" ref="S31:W31" si="12">+S9-S13</f>
        <v>0</v>
      </c>
      <c r="T31" s="112">
        <f t="shared" si="12"/>
        <v>0</v>
      </c>
      <c r="U31" s="113">
        <f t="shared" si="12"/>
        <v>0</v>
      </c>
      <c r="V31" s="113">
        <f t="shared" si="12"/>
        <v>0</v>
      </c>
      <c r="W31" s="113" t="e">
        <f t="shared" si="12"/>
        <v>#REF!</v>
      </c>
      <c r="X31" s="99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</row>
    <row r="32" spans="1:34" ht="18" hidden="1" customHeight="1" x14ac:dyDescent="0.25">
      <c r="F32" s="112"/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3"/>
      <c r="V32" s="111"/>
      <c r="W32" s="111"/>
      <c r="X32" s="99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</row>
    <row r="33" spans="6:34" ht="18" hidden="1" customHeight="1" x14ac:dyDescent="0.25">
      <c r="F33" s="112"/>
      <c r="G33" s="112"/>
      <c r="H33" s="112"/>
      <c r="I33" s="112">
        <f>+I13/1000</f>
        <v>5799.3860000000004</v>
      </c>
      <c r="J33" s="112">
        <f t="shared" ref="J33:R33" si="13">+J13/1000</f>
        <v>132181.56</v>
      </c>
      <c r="K33" s="112">
        <f t="shared" si="13"/>
        <v>634168.63300000003</v>
      </c>
      <c r="L33" s="112">
        <f t="shared" si="13"/>
        <v>24595.843000000001</v>
      </c>
      <c r="M33" s="112">
        <f t="shared" si="13"/>
        <v>63286.684000000001</v>
      </c>
      <c r="N33" s="112">
        <f t="shared" si="13"/>
        <v>181.28200000000001</v>
      </c>
      <c r="O33" s="112">
        <f t="shared" si="13"/>
        <v>144434.399</v>
      </c>
      <c r="P33" s="112">
        <f t="shared" si="13"/>
        <v>299.11700000000002</v>
      </c>
      <c r="Q33" s="112">
        <f t="shared" si="13"/>
        <v>11877.88</v>
      </c>
      <c r="R33" s="112">
        <f t="shared" si="13"/>
        <v>14306.947</v>
      </c>
      <c r="S33" s="112"/>
      <c r="T33" s="112"/>
      <c r="U33" s="113"/>
      <c r="V33" s="111"/>
      <c r="W33" s="111"/>
      <c r="X33" s="99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</row>
    <row r="34" spans="6:34" ht="18" hidden="1" customHeight="1" x14ac:dyDescent="0.25">
      <c r="F34" s="112"/>
      <c r="G34" s="112"/>
      <c r="H34" s="112">
        <f>+SUM(F13:H13)/1000</f>
        <v>878.42200000000003</v>
      </c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3"/>
      <c r="V34" s="111"/>
      <c r="W34" s="111"/>
      <c r="X34" s="99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</row>
    <row r="35" spans="6:34" ht="18" hidden="1" customHeight="1" x14ac:dyDescent="0.25"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3"/>
      <c r="V35" s="111"/>
      <c r="W35" s="111"/>
      <c r="X35" s="99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</row>
    <row r="36" spans="6:34" ht="18" hidden="1" customHeight="1" x14ac:dyDescent="0.25"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111"/>
      <c r="V36" s="111"/>
      <c r="W36" s="111"/>
      <c r="X36" s="99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</row>
    <row r="37" spans="6:34" ht="18" hidden="1" customHeight="1" x14ac:dyDescent="0.25">
      <c r="F37" s="99"/>
      <c r="G37" s="99"/>
      <c r="H37" s="99"/>
      <c r="I37" s="99">
        <f>+I25/1000</f>
        <v>5161.9459999999999</v>
      </c>
      <c r="J37" s="99">
        <f t="shared" ref="J37:R37" si="14">+J25/1000</f>
        <v>118966.016</v>
      </c>
      <c r="K37" s="99">
        <f t="shared" si="14"/>
        <v>568556.478</v>
      </c>
      <c r="L37" s="99">
        <f t="shared" si="14"/>
        <v>21463.297999999999</v>
      </c>
      <c r="M37" s="99">
        <f t="shared" si="14"/>
        <v>54501.06</v>
      </c>
      <c r="N37" s="99">
        <f t="shared" si="14"/>
        <v>0</v>
      </c>
      <c r="O37" s="99">
        <f t="shared" si="14"/>
        <v>129810.3</v>
      </c>
      <c r="P37" s="99">
        <f t="shared" si="14"/>
        <v>0</v>
      </c>
      <c r="Q37" s="99">
        <f t="shared" si="14"/>
        <v>11772.901</v>
      </c>
      <c r="R37" s="99">
        <f t="shared" si="14"/>
        <v>10706.959000000001</v>
      </c>
      <c r="S37" s="99"/>
      <c r="T37" s="99"/>
      <c r="U37" s="111"/>
      <c r="V37" s="111"/>
      <c r="W37" s="111"/>
      <c r="X37" s="99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</row>
    <row r="38" spans="6:34" ht="18" hidden="1" customHeight="1" x14ac:dyDescent="0.25">
      <c r="F38" s="99"/>
      <c r="G38" s="99"/>
      <c r="H38" s="99"/>
      <c r="I38" s="99"/>
      <c r="J38" s="99"/>
      <c r="K38" s="99"/>
      <c r="L38" s="114"/>
      <c r="M38" s="99"/>
      <c r="N38" s="99"/>
      <c r="O38" s="99"/>
      <c r="P38" s="99"/>
      <c r="Q38" s="99"/>
      <c r="R38" s="99"/>
      <c r="S38" s="99"/>
      <c r="T38" s="99"/>
      <c r="U38" s="111"/>
      <c r="V38" s="111"/>
      <c r="W38" s="111"/>
      <c r="X38" s="99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6:34" ht="18" hidden="1" customHeight="1" x14ac:dyDescent="0.25"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111"/>
      <c r="V39" s="111"/>
      <c r="W39" s="111"/>
      <c r="X39" s="99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6:34" ht="18" hidden="1" customHeight="1" x14ac:dyDescent="0.25"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11"/>
      <c r="V40" s="111"/>
      <c r="W40" s="111"/>
      <c r="X40" s="99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</row>
    <row r="41" spans="6:34" ht="18" hidden="1" customHeight="1" x14ac:dyDescent="0.25"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111"/>
      <c r="V41" s="111"/>
      <c r="W41" s="111"/>
      <c r="X41" s="99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</row>
    <row r="42" spans="6:34" ht="18" hidden="1" customHeight="1" x14ac:dyDescent="0.25"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111"/>
      <c r="V42" s="111"/>
      <c r="W42" s="111"/>
      <c r="X42" s="99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</row>
    <row r="43" spans="6:34" ht="18" customHeight="1" x14ac:dyDescent="0.25"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111"/>
      <c r="V43" s="111"/>
      <c r="W43" s="111"/>
      <c r="X43" s="99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</row>
    <row r="44" spans="6:34" ht="18" customHeight="1" x14ac:dyDescent="0.25"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111"/>
      <c r="V44" s="111"/>
      <c r="W44" s="111"/>
      <c r="X44" s="99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</row>
    <row r="45" spans="6:34" ht="18" customHeight="1" x14ac:dyDescent="0.25"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111"/>
      <c r="V45" s="111"/>
      <c r="W45" s="111"/>
      <c r="X45" s="99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</row>
    <row r="46" spans="6:34" ht="18" customHeight="1" x14ac:dyDescent="0.25"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111"/>
      <c r="V46" s="111"/>
      <c r="W46" s="111"/>
      <c r="X46" s="99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</row>
    <row r="47" spans="6:34" ht="18" customHeight="1" x14ac:dyDescent="0.25"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11"/>
      <c r="V47" s="111"/>
      <c r="W47" s="111"/>
      <c r="X47" s="99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</row>
    <row r="48" spans="6:34" ht="18" customHeight="1" x14ac:dyDescent="0.25"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111"/>
      <c r="V48" s="111"/>
      <c r="W48" s="111"/>
      <c r="X48" s="99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</row>
    <row r="49" spans="6:34" ht="18" customHeight="1" x14ac:dyDescent="0.25"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111"/>
      <c r="V49" s="111"/>
      <c r="W49" s="111"/>
      <c r="X49" s="99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</row>
    <row r="50" spans="6:34" ht="18" customHeight="1" x14ac:dyDescent="0.25"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11"/>
      <c r="V50" s="111"/>
      <c r="W50" s="111"/>
      <c r="X50" s="99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</row>
    <row r="51" spans="6:34" ht="18" customHeight="1" x14ac:dyDescent="0.25"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111"/>
      <c r="V51" s="111"/>
      <c r="W51" s="111"/>
      <c r="X51" s="99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</row>
    <row r="52" spans="6:34" ht="18" customHeight="1" x14ac:dyDescent="0.25"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111"/>
      <c r="V52" s="111"/>
      <c r="W52" s="111"/>
      <c r="X52" s="99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</row>
    <row r="53" spans="6:34" ht="18" customHeight="1" x14ac:dyDescent="0.25"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111"/>
      <c r="V53" s="111"/>
      <c r="W53" s="111"/>
      <c r="X53" s="99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</row>
    <row r="54" spans="6:34" ht="18" customHeight="1" x14ac:dyDescent="0.25"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111"/>
      <c r="V54" s="111"/>
      <c r="W54" s="111"/>
      <c r="X54" s="99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</row>
    <row r="55" spans="6:34" ht="18" customHeight="1" x14ac:dyDescent="0.25"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11"/>
      <c r="V55" s="111"/>
      <c r="W55" s="111"/>
      <c r="X55" s="99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</row>
    <row r="56" spans="6:34" ht="18" customHeight="1" x14ac:dyDescent="0.25"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111"/>
      <c r="V56" s="111"/>
      <c r="W56" s="111"/>
      <c r="X56" s="99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</row>
    <row r="57" spans="6:34" ht="18" customHeight="1" x14ac:dyDescent="0.25"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11"/>
      <c r="V57" s="111"/>
      <c r="W57" s="111"/>
      <c r="X57" s="99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</row>
    <row r="58" spans="6:34" ht="18" customHeight="1" x14ac:dyDescent="0.25"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111"/>
      <c r="V58" s="111"/>
      <c r="W58" s="111"/>
      <c r="X58" s="99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</row>
    <row r="59" spans="6:34" ht="18" customHeight="1" x14ac:dyDescent="0.25"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111"/>
      <c r="V59" s="111"/>
      <c r="W59" s="111"/>
      <c r="X59" s="99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</row>
    <row r="60" spans="6:34" ht="18" customHeight="1" x14ac:dyDescent="0.25">
      <c r="V60" s="111"/>
      <c r="W60" s="111"/>
      <c r="X60" s="99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</row>
    <row r="61" spans="6:34" ht="18" customHeight="1" x14ac:dyDescent="0.25">
      <c r="V61" s="111"/>
      <c r="W61" s="111"/>
      <c r="X61" s="99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</row>
    <row r="62" spans="6:34" ht="18" customHeight="1" x14ac:dyDescent="0.25">
      <c r="V62" s="111"/>
      <c r="W62" s="111"/>
      <c r="X62" s="99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</row>
    <row r="63" spans="6:34" ht="18" customHeight="1" x14ac:dyDescent="0.25">
      <c r="V63" s="111"/>
      <c r="W63" s="111"/>
      <c r="X63" s="99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</row>
    <row r="64" spans="6:34" ht="18" customHeight="1" x14ac:dyDescent="0.25">
      <c r="V64" s="111"/>
      <c r="W64" s="111"/>
      <c r="X64" s="99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</row>
    <row r="65" spans="22:34" ht="18" customHeight="1" x14ac:dyDescent="0.25">
      <c r="V65" s="111"/>
      <c r="W65" s="111"/>
      <c r="X65" s="99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</row>
    <row r="66" spans="22:34" ht="18" customHeight="1" x14ac:dyDescent="0.25">
      <c r="V66" s="111"/>
      <c r="W66" s="111"/>
      <c r="X66" s="99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</row>
    <row r="67" spans="22:34" ht="18" customHeight="1" x14ac:dyDescent="0.25">
      <c r="V67" s="111"/>
      <c r="W67" s="111"/>
      <c r="X67" s="99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</row>
    <row r="68" spans="22:34" ht="18" customHeight="1" x14ac:dyDescent="0.25">
      <c r="V68" s="111"/>
      <c r="W68" s="111"/>
      <c r="X68" s="99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</row>
    <row r="69" spans="22:34" ht="18" customHeight="1" x14ac:dyDescent="0.25">
      <c r="V69" s="111"/>
      <c r="W69" s="111"/>
      <c r="X69" s="99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</row>
    <row r="70" spans="22:34" ht="18" customHeight="1" x14ac:dyDescent="0.25">
      <c r="V70" s="111"/>
      <c r="W70" s="111"/>
      <c r="X70" s="99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</row>
    <row r="71" spans="22:34" ht="18" customHeight="1" x14ac:dyDescent="0.25">
      <c r="V71" s="111"/>
      <c r="W71" s="111"/>
      <c r="X71" s="99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</row>
    <row r="72" spans="22:34" ht="18" customHeight="1" x14ac:dyDescent="0.25">
      <c r="V72" s="111"/>
      <c r="W72" s="111"/>
      <c r="X72" s="99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</row>
    <row r="73" spans="22:34" ht="18" customHeight="1" x14ac:dyDescent="0.25">
      <c r="V73" s="111"/>
      <c r="W73" s="111"/>
      <c r="X73" s="99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</row>
    <row r="74" spans="22:34" ht="18" customHeight="1" x14ac:dyDescent="0.25">
      <c r="V74" s="111"/>
      <c r="W74" s="111"/>
      <c r="X74" s="99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</row>
    <row r="75" spans="22:34" ht="18" customHeight="1" x14ac:dyDescent="0.25">
      <c r="V75" s="111"/>
      <c r="W75" s="111"/>
      <c r="X75" s="99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</row>
    <row r="76" spans="22:34" ht="18" customHeight="1" x14ac:dyDescent="0.25">
      <c r="V76" s="111"/>
      <c r="W76" s="111"/>
      <c r="X76" s="99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</row>
    <row r="77" spans="22:34" ht="18" customHeight="1" x14ac:dyDescent="0.25">
      <c r="V77" s="111"/>
      <c r="W77" s="111"/>
      <c r="X77" s="99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</row>
    <row r="78" spans="22:34" ht="18" customHeight="1" x14ac:dyDescent="0.25">
      <c r="V78" s="111"/>
      <c r="W78" s="111"/>
      <c r="X78" s="99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</row>
    <row r="79" spans="22:34" ht="18" customHeight="1" x14ac:dyDescent="0.25">
      <c r="V79" s="111"/>
      <c r="W79" s="111"/>
      <c r="X79" s="99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</row>
    <row r="80" spans="22:34" ht="18" customHeight="1" x14ac:dyDescent="0.25">
      <c r="V80" s="111"/>
      <c r="W80" s="111"/>
      <c r="X80" s="99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</row>
    <row r="81" spans="22:34" ht="18" customHeight="1" x14ac:dyDescent="0.25">
      <c r="V81" s="111"/>
      <c r="W81" s="111"/>
      <c r="X81" s="99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</row>
    <row r="82" spans="22:34" ht="18" customHeight="1" x14ac:dyDescent="0.25">
      <c r="V82" s="111"/>
      <c r="W82" s="111"/>
      <c r="X82" s="99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</row>
    <row r="83" spans="22:34" ht="18" customHeight="1" x14ac:dyDescent="0.25">
      <c r="V83" s="111"/>
      <c r="W83" s="111"/>
      <c r="X83" s="99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</row>
    <row r="84" spans="22:34" ht="18" customHeight="1" x14ac:dyDescent="0.25">
      <c r="V84" s="111"/>
      <c r="W84" s="111"/>
      <c r="X84" s="99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</row>
    <row r="85" spans="22:34" ht="18" customHeight="1" x14ac:dyDescent="0.25">
      <c r="V85" s="111"/>
      <c r="W85" s="111"/>
      <c r="X85" s="99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</row>
    <row r="86" spans="22:34" ht="18" customHeight="1" x14ac:dyDescent="0.25">
      <c r="V86" s="111"/>
      <c r="W86" s="111"/>
      <c r="X86" s="99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</row>
    <row r="87" spans="22:34" ht="18" customHeight="1" x14ac:dyDescent="0.25">
      <c r="V87" s="111"/>
      <c r="W87" s="111"/>
      <c r="X87" s="99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</row>
    <row r="88" spans="22:34" ht="18" customHeight="1" x14ac:dyDescent="0.25">
      <c r="V88" s="111"/>
      <c r="W88" s="111"/>
      <c r="X88" s="99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</row>
    <row r="89" spans="22:34" ht="18" customHeight="1" x14ac:dyDescent="0.25">
      <c r="V89" s="111"/>
      <c r="W89" s="111"/>
      <c r="X89" s="99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</row>
    <row r="90" spans="22:34" ht="18" customHeight="1" x14ac:dyDescent="0.25">
      <c r="V90" s="111"/>
      <c r="W90" s="111"/>
      <c r="X90" s="99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</row>
    <row r="91" spans="22:34" ht="18" customHeight="1" x14ac:dyDescent="0.25">
      <c r="V91" s="111"/>
      <c r="W91" s="111"/>
      <c r="X91" s="99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</row>
  </sheetData>
  <pageMargins left="0.35433070866141736" right="0.15748031496062992" top="0.70866141732283472" bottom="0.35433070866141736" header="0.31496062992125984" footer="0.31496062992125984"/>
  <pageSetup paperSize="122" scale="40" fitToHeight="0" orientation="landscape" r:id="rId1"/>
  <colBreaks count="1" manualBreakCount="1">
    <brk id="2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H94"/>
  <sheetViews>
    <sheetView tabSelected="1" zoomScale="70" zoomScaleNormal="70" workbookViewId="0">
      <pane xSplit="4" ySplit="9" topLeftCell="E13" activePane="bottomRight" state="frozen"/>
      <selection pane="topRight" activeCell="E1" sqref="E1"/>
      <selection pane="bottomLeft" activeCell="A10" sqref="A10"/>
      <selection pane="bottomRight" activeCell="F15" sqref="F15"/>
    </sheetView>
  </sheetViews>
  <sheetFormatPr baseColWidth="10" defaultColWidth="9.625" defaultRowHeight="18" customHeight="1" x14ac:dyDescent="0.25"/>
  <cols>
    <col min="1" max="1" width="0.875" style="59" customWidth="1"/>
    <col min="2" max="2" width="7.25" style="60" customWidth="1"/>
    <col min="3" max="3" width="0.875" style="60" customWidth="1"/>
    <col min="4" max="4" width="37.25" style="60" customWidth="1"/>
    <col min="5" max="5" width="1.25" style="60" customWidth="1"/>
    <col min="6" max="6" width="13.5" style="60" customWidth="1"/>
    <col min="7" max="8" width="13.25" style="60" customWidth="1"/>
    <col min="9" max="9" width="14.5" style="60" customWidth="1"/>
    <col min="10" max="10" width="16" style="60" customWidth="1"/>
    <col min="11" max="11" width="18.125" style="60" customWidth="1"/>
    <col min="12" max="12" width="15" style="60" customWidth="1"/>
    <col min="13" max="13" width="14.625" style="60" customWidth="1"/>
    <col min="14" max="14" width="15.875" style="60" customWidth="1"/>
    <col min="15" max="15" width="16.375" style="60" customWidth="1"/>
    <col min="16" max="16" width="14.75" style="60" customWidth="1"/>
    <col min="17" max="17" width="16.375" style="60" customWidth="1"/>
    <col min="18" max="18" width="15" style="60" customWidth="1"/>
    <col min="19" max="19" width="13.125" style="60" customWidth="1"/>
    <col min="20" max="20" width="15.25" style="60" customWidth="1"/>
    <col min="21" max="21" width="18.75" style="59" customWidth="1"/>
    <col min="22" max="22" width="2.5" style="59" hidden="1" customWidth="1"/>
    <col min="23" max="23" width="18.375" style="59" hidden="1" customWidth="1"/>
    <col min="24" max="24" width="19.125" style="60" hidden="1" customWidth="1"/>
    <col min="25" max="25" width="17.125" style="59" hidden="1" customWidth="1"/>
    <col min="26" max="26" width="9.625" style="59" hidden="1" customWidth="1"/>
    <col min="27" max="27" width="16.75" style="59" customWidth="1"/>
    <col min="28" max="31" width="9.625" style="59" customWidth="1"/>
    <col min="32" max="32" width="10.875" style="59" bestFit="1" customWidth="1"/>
    <col min="33" max="16384" width="9.625" style="59"/>
  </cols>
  <sheetData>
    <row r="1" spans="1:34" ht="18" customHeight="1" x14ac:dyDescent="0.25">
      <c r="O1" s="61"/>
    </row>
    <row r="2" spans="1:34" ht="18" customHeight="1" x14ac:dyDescent="0.25">
      <c r="B2" s="62"/>
      <c r="F2" s="63"/>
      <c r="G2" s="63"/>
      <c r="H2" s="63"/>
      <c r="I2" s="63"/>
      <c r="J2" s="63"/>
      <c r="K2" s="116" t="s">
        <v>119</v>
      </c>
      <c r="L2" s="116"/>
      <c r="M2" s="116"/>
      <c r="N2" s="116"/>
      <c r="O2" s="116"/>
      <c r="P2" s="63"/>
      <c r="Q2" s="63"/>
      <c r="R2" s="63"/>
      <c r="S2" s="63"/>
      <c r="T2" s="63"/>
      <c r="U2" s="66"/>
    </row>
    <row r="3" spans="1:34" ht="18" customHeight="1" x14ac:dyDescent="0.25">
      <c r="B3" s="62"/>
      <c r="F3" s="67"/>
      <c r="G3" s="67"/>
      <c r="H3" s="67"/>
      <c r="I3" s="67"/>
      <c r="J3" s="67"/>
      <c r="K3" s="115" t="s">
        <v>117</v>
      </c>
      <c r="L3" s="115"/>
      <c r="M3" s="115"/>
      <c r="N3" s="115"/>
      <c r="O3" s="115"/>
      <c r="P3" s="67"/>
      <c r="Q3" s="67"/>
      <c r="R3" s="67"/>
      <c r="S3" s="67"/>
      <c r="T3" s="67"/>
      <c r="U3" s="68"/>
    </row>
    <row r="4" spans="1:34" ht="18" customHeight="1" x14ac:dyDescent="0.25">
      <c r="B4" s="69"/>
      <c r="S4" s="61"/>
      <c r="T4" s="61"/>
      <c r="U4" s="61"/>
      <c r="V4" s="60"/>
      <c r="W4" s="60"/>
      <c r="Y4" s="60"/>
      <c r="Z4" s="60"/>
    </row>
    <row r="5" spans="1:34" ht="18" customHeight="1" x14ac:dyDescent="0.25">
      <c r="B5" s="69"/>
      <c r="S5" s="61"/>
      <c r="T5" s="61"/>
      <c r="U5" s="61"/>
      <c r="V5" s="60"/>
      <c r="W5" s="60"/>
      <c r="Y5" s="60"/>
      <c r="Z5" s="60"/>
    </row>
    <row r="6" spans="1:34" s="60" customFormat="1" ht="18" customHeight="1" x14ac:dyDescent="0.25">
      <c r="B6" s="70"/>
    </row>
    <row r="7" spans="1:34" s="60" customFormat="1" ht="18" customHeight="1" x14ac:dyDescent="0.25">
      <c r="B7" s="72"/>
      <c r="E7" s="73"/>
      <c r="F7" s="74" t="s">
        <v>53</v>
      </c>
      <c r="G7" s="74" t="s">
        <v>54</v>
      </c>
      <c r="H7" s="74" t="s">
        <v>55</v>
      </c>
      <c r="I7" s="74" t="s">
        <v>65</v>
      </c>
      <c r="J7" s="74" t="s">
        <v>66</v>
      </c>
      <c r="K7" s="74" t="s">
        <v>56</v>
      </c>
      <c r="L7" s="74" t="s">
        <v>57</v>
      </c>
      <c r="M7" s="74" t="s">
        <v>58</v>
      </c>
      <c r="N7" s="74" t="s">
        <v>60</v>
      </c>
      <c r="O7" s="74" t="s">
        <v>80</v>
      </c>
      <c r="P7" s="74" t="s">
        <v>61</v>
      </c>
      <c r="Q7" s="75" t="s">
        <v>103</v>
      </c>
      <c r="R7" s="74" t="s">
        <v>62</v>
      </c>
      <c r="S7" s="74" t="s">
        <v>63</v>
      </c>
      <c r="T7" s="74" t="s">
        <v>49</v>
      </c>
      <c r="U7" s="76" t="s">
        <v>50</v>
      </c>
      <c r="W7" s="60" t="s">
        <v>69</v>
      </c>
    </row>
    <row r="8" spans="1:34" s="60" customFormat="1" ht="18" customHeight="1" x14ac:dyDescent="0.25">
      <c r="B8" s="77"/>
      <c r="E8" s="73"/>
      <c r="F8" s="78" t="s">
        <v>104</v>
      </c>
      <c r="G8" s="78" t="s">
        <v>105</v>
      </c>
      <c r="H8" s="78" t="s">
        <v>106</v>
      </c>
      <c r="I8" s="78" t="s">
        <v>107</v>
      </c>
      <c r="J8" s="78" t="s">
        <v>108</v>
      </c>
      <c r="K8" s="78" t="s">
        <v>109</v>
      </c>
      <c r="L8" s="78" t="s">
        <v>110</v>
      </c>
      <c r="M8" s="78" t="s">
        <v>111</v>
      </c>
      <c r="N8" s="78" t="s">
        <v>112</v>
      </c>
      <c r="O8" s="78" t="s">
        <v>113</v>
      </c>
      <c r="P8" s="78" t="s">
        <v>114</v>
      </c>
      <c r="Q8" s="78" t="s">
        <v>115</v>
      </c>
      <c r="R8" s="78" t="s">
        <v>116</v>
      </c>
      <c r="S8" s="78" t="s">
        <v>93</v>
      </c>
      <c r="T8" s="78" t="s">
        <v>94</v>
      </c>
      <c r="U8" s="79" t="s">
        <v>64</v>
      </c>
      <c r="W8" s="60" t="s">
        <v>70</v>
      </c>
    </row>
    <row r="9" spans="1:34" s="89" customFormat="1" ht="24.95" customHeight="1" x14ac:dyDescent="0.15">
      <c r="A9" s="80"/>
      <c r="B9" s="81" t="s">
        <v>0</v>
      </c>
      <c r="C9" s="82"/>
      <c r="D9" s="83" t="s">
        <v>1</v>
      </c>
      <c r="E9" s="84"/>
      <c r="F9" s="85">
        <f>+SUM(F11:F14)</f>
        <v>75922.206999999995</v>
      </c>
      <c r="G9" s="85">
        <f t="shared" ref="G9:X9" si="0">+SUM(G11:G14)</f>
        <v>139838.58299999998</v>
      </c>
      <c r="H9" s="85">
        <f t="shared" si="0"/>
        <v>105925.485</v>
      </c>
      <c r="I9" s="85">
        <f t="shared" si="0"/>
        <v>759517.90299999993</v>
      </c>
      <c r="J9" s="85">
        <f t="shared" si="0"/>
        <v>68229292.053000003</v>
      </c>
      <c r="K9" s="85">
        <f t="shared" si="0"/>
        <v>340862638.83899999</v>
      </c>
      <c r="L9" s="85">
        <f t="shared" si="0"/>
        <v>10295830.521</v>
      </c>
      <c r="M9" s="85">
        <f t="shared" si="0"/>
        <v>41881615.824000001</v>
      </c>
      <c r="N9" s="85">
        <f t="shared" si="0"/>
        <v>113266.62</v>
      </c>
      <c r="O9" s="85">
        <f t="shared" si="0"/>
        <v>56902471.495000005</v>
      </c>
      <c r="P9" s="85">
        <f t="shared" si="0"/>
        <v>290039.92800000001</v>
      </c>
      <c r="Q9" s="85">
        <f t="shared" si="0"/>
        <v>246000</v>
      </c>
      <c r="R9" s="85">
        <f t="shared" si="0"/>
        <v>4222524.0710000005</v>
      </c>
      <c r="S9" s="85">
        <f t="shared" si="0"/>
        <v>0</v>
      </c>
      <c r="T9" s="85">
        <f t="shared" si="0"/>
        <v>0</v>
      </c>
      <c r="U9" s="85">
        <f t="shared" si="0"/>
        <v>524124883.52900004</v>
      </c>
      <c r="V9" s="85">
        <f t="shared" si="0"/>
        <v>0</v>
      </c>
      <c r="W9" s="85">
        <f t="shared" si="0"/>
        <v>523990593.94100004</v>
      </c>
      <c r="X9" s="85">
        <f t="shared" si="0"/>
        <v>0</v>
      </c>
      <c r="Y9" s="88"/>
      <c r="Z9" s="88"/>
      <c r="AA9" s="88"/>
      <c r="AB9" s="88"/>
      <c r="AC9" s="88"/>
      <c r="AD9" s="88"/>
      <c r="AE9" s="88"/>
      <c r="AF9" s="88"/>
      <c r="AG9" s="88"/>
      <c r="AH9" s="88"/>
    </row>
    <row r="10" spans="1:34" s="73" customFormat="1" ht="22.5" customHeight="1" x14ac:dyDescent="0.35">
      <c r="A10" s="90"/>
      <c r="B10" s="91"/>
      <c r="D10" s="92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>
        <f t="shared" ref="U10" si="1">SUM(F10:T10)</f>
        <v>0</v>
      </c>
      <c r="V10" s="94"/>
      <c r="W10" s="95">
        <f t="shared" ref="W10:W32" si="2">+U10-T10-S10</f>
        <v>0</v>
      </c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s="73" customFormat="1" ht="22.5" customHeight="1" x14ac:dyDescent="0.35">
      <c r="A11" s="90"/>
      <c r="B11" s="91" t="s">
        <v>25</v>
      </c>
      <c r="D11" s="92" t="s">
        <v>26</v>
      </c>
      <c r="F11" s="93"/>
      <c r="G11" s="93"/>
      <c r="H11" s="93"/>
      <c r="I11" s="93"/>
      <c r="J11" s="93">
        <v>219228.49899999998</v>
      </c>
      <c r="K11" s="93">
        <v>1113385.6159999999</v>
      </c>
      <c r="L11" s="93">
        <v>26601.520999999997</v>
      </c>
      <c r="M11" s="93">
        <v>100133.13299999999</v>
      </c>
      <c r="N11" s="93"/>
      <c r="O11" s="93">
        <v>122355.213</v>
      </c>
      <c r="P11" s="93"/>
      <c r="Q11" s="93"/>
      <c r="R11" s="93">
        <v>12109.814</v>
      </c>
      <c r="S11" s="93"/>
      <c r="T11" s="93"/>
      <c r="U11" s="93">
        <f t="shared" ref="U11:U14" si="3">SUM(F11:T11)</f>
        <v>1593813.7959999999</v>
      </c>
      <c r="V11" s="94"/>
      <c r="W11" s="95">
        <f t="shared" ref="W11" si="4">+U11-T11-S11</f>
        <v>1593813.7959999999</v>
      </c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s="73" customFormat="1" ht="22.5" customHeight="1" x14ac:dyDescent="0.35">
      <c r="A12" s="90"/>
      <c r="B12" s="91" t="s">
        <v>72</v>
      </c>
      <c r="D12" s="92" t="s">
        <v>29</v>
      </c>
      <c r="F12" s="93"/>
      <c r="G12" s="93"/>
      <c r="H12" s="93"/>
      <c r="I12" s="93"/>
      <c r="J12" s="93">
        <v>31219.742999999999</v>
      </c>
      <c r="K12" s="93">
        <v>88917.760999999999</v>
      </c>
      <c r="L12" s="93"/>
      <c r="M12" s="93">
        <v>6089.857</v>
      </c>
      <c r="N12" s="93"/>
      <c r="O12" s="93">
        <v>3746.8469999999998</v>
      </c>
      <c r="P12" s="93"/>
      <c r="Q12" s="93"/>
      <c r="R12" s="93">
        <v>4315.38</v>
      </c>
      <c r="S12" s="93"/>
      <c r="T12" s="93"/>
      <c r="U12" s="93">
        <f t="shared" si="3"/>
        <v>134289.58799999999</v>
      </c>
      <c r="V12" s="94"/>
      <c r="W12" s="95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</row>
    <row r="13" spans="1:34" s="73" customFormat="1" ht="22.5" customHeight="1" x14ac:dyDescent="0.35">
      <c r="A13" s="90"/>
      <c r="B13" s="91" t="s">
        <v>73</v>
      </c>
      <c r="D13" s="92" t="s">
        <v>51</v>
      </c>
      <c r="F13" s="93">
        <v>74842</v>
      </c>
      <c r="G13" s="93">
        <v>118052</v>
      </c>
      <c r="H13" s="93">
        <v>105922</v>
      </c>
      <c r="I13" s="93">
        <v>444396</v>
      </c>
      <c r="J13" s="93">
        <v>54563152</v>
      </c>
      <c r="K13" s="93">
        <v>282126501</v>
      </c>
      <c r="L13" s="93">
        <v>8808706</v>
      </c>
      <c r="M13" s="93">
        <v>32736721</v>
      </c>
      <c r="N13" s="93">
        <v>107303</v>
      </c>
      <c r="O13" s="93">
        <v>40253293</v>
      </c>
      <c r="P13" s="93">
        <v>11580</v>
      </c>
      <c r="Q13" s="93">
        <v>153208</v>
      </c>
      <c r="R13" s="93">
        <v>3342707</v>
      </c>
      <c r="S13" s="93"/>
      <c r="T13" s="93"/>
      <c r="U13" s="93">
        <f t="shared" si="3"/>
        <v>422846383</v>
      </c>
      <c r="V13" s="94"/>
      <c r="W13" s="95">
        <f t="shared" si="2"/>
        <v>422846383</v>
      </c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</row>
    <row r="14" spans="1:34" s="73" customFormat="1" ht="22.5" customHeight="1" x14ac:dyDescent="0.35">
      <c r="A14" s="90"/>
      <c r="B14" s="91" t="s">
        <v>74</v>
      </c>
      <c r="D14" s="92" t="s">
        <v>5</v>
      </c>
      <c r="F14" s="93">
        <v>1080.2070000000001</v>
      </c>
      <c r="G14" s="93">
        <v>21786.582999999999</v>
      </c>
      <c r="H14" s="93">
        <v>3.4849999999999999</v>
      </c>
      <c r="I14" s="93">
        <v>315121.90299999999</v>
      </c>
      <c r="J14" s="93">
        <v>13415691.811000001</v>
      </c>
      <c r="K14" s="93">
        <v>57533834.461999997</v>
      </c>
      <c r="L14" s="93">
        <v>1460523</v>
      </c>
      <c r="M14" s="93">
        <v>9038671.8340000007</v>
      </c>
      <c r="N14" s="93">
        <v>5963.62</v>
      </c>
      <c r="O14" s="93">
        <v>16523076.435000001</v>
      </c>
      <c r="P14" s="93">
        <v>278459.92800000001</v>
      </c>
      <c r="Q14" s="93">
        <v>92792</v>
      </c>
      <c r="R14" s="93">
        <v>863391.87699999998</v>
      </c>
      <c r="S14" s="93"/>
      <c r="T14" s="93"/>
      <c r="U14" s="93">
        <f t="shared" si="3"/>
        <v>99550397.145000026</v>
      </c>
      <c r="V14" s="94"/>
      <c r="W14" s="95">
        <f t="shared" si="2"/>
        <v>99550397.145000026</v>
      </c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</row>
    <row r="15" spans="1:34" s="89" customFormat="1" ht="24.95" customHeight="1" x14ac:dyDescent="0.15">
      <c r="A15" s="80"/>
      <c r="B15" s="96"/>
      <c r="C15" s="82"/>
      <c r="D15" s="83" t="s">
        <v>6</v>
      </c>
      <c r="E15" s="84"/>
      <c r="F15" s="85">
        <f t="shared" ref="F15:T15" si="5">SUM(F16,F17,F19,F28,F32)</f>
        <v>10822.144</v>
      </c>
      <c r="G15" s="85">
        <f t="shared" si="5"/>
        <v>112934.86500000001</v>
      </c>
      <c r="H15" s="85">
        <f t="shared" si="5"/>
        <v>120355.967</v>
      </c>
      <c r="I15" s="85">
        <f t="shared" si="5"/>
        <v>682796.12099999993</v>
      </c>
      <c r="J15" s="85">
        <f t="shared" si="5"/>
        <v>68062011.412000015</v>
      </c>
      <c r="K15" s="85">
        <f>SUM(K16,K17,K19,K28,K32,K18)</f>
        <v>354048514.37499976</v>
      </c>
      <c r="L15" s="85">
        <f t="shared" si="5"/>
        <v>10886647.484000001</v>
      </c>
      <c r="M15" s="85">
        <f t="shared" si="5"/>
        <v>41453717.476999991</v>
      </c>
      <c r="N15" s="85">
        <f t="shared" si="5"/>
        <v>112441.91</v>
      </c>
      <c r="O15" s="85">
        <f t="shared" si="5"/>
        <v>56742505.755000003</v>
      </c>
      <c r="P15" s="85">
        <f t="shared" si="5"/>
        <v>290039.44899999996</v>
      </c>
      <c r="Q15" s="85">
        <f t="shared" si="5"/>
        <v>0</v>
      </c>
      <c r="R15" s="85">
        <f t="shared" si="5"/>
        <v>4571167.635999999</v>
      </c>
      <c r="S15" s="85">
        <f t="shared" si="5"/>
        <v>0</v>
      </c>
      <c r="T15" s="85">
        <f t="shared" si="5"/>
        <v>0</v>
      </c>
      <c r="U15" s="85">
        <f>SUM(U16,U17,U19,U28,U32,U18)</f>
        <v>537093954.59499979</v>
      </c>
      <c r="V15" s="88"/>
      <c r="W15" s="97" t="e">
        <f>SUM(W16,W17,#REF!,#REF!,#REF!,#REF!,W19,W28:W28,#REF!,#REF!,#REF!,W32)</f>
        <v>#REF!</v>
      </c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</row>
    <row r="16" spans="1:34" s="73" customFormat="1" ht="22.5" customHeight="1" x14ac:dyDescent="0.35">
      <c r="A16" s="90"/>
      <c r="B16" s="91" t="s">
        <v>7</v>
      </c>
      <c r="D16" s="92" t="s">
        <v>8</v>
      </c>
      <c r="F16" s="93">
        <v>0</v>
      </c>
      <c r="G16" s="93">
        <v>104748.07</v>
      </c>
      <c r="H16" s="93">
        <v>114903.087</v>
      </c>
      <c r="I16" s="93">
        <v>173405.242</v>
      </c>
      <c r="J16" s="93">
        <v>520979.64600000001</v>
      </c>
      <c r="K16" s="93">
        <v>3453965.2580000004</v>
      </c>
      <c r="L16" s="93">
        <v>326691.96600000001</v>
      </c>
      <c r="M16" s="93">
        <v>328453.01300000004</v>
      </c>
      <c r="N16" s="93">
        <v>106152.834</v>
      </c>
      <c r="O16" s="93"/>
      <c r="P16" s="93">
        <v>17232.285</v>
      </c>
      <c r="Q16" s="93"/>
      <c r="R16" s="93">
        <v>193510.96999999997</v>
      </c>
      <c r="S16" s="93"/>
      <c r="T16" s="93"/>
      <c r="U16" s="93">
        <f t="shared" ref="U16:U19" si="6">SUM(F16:T16)</f>
        <v>5340042.3710000003</v>
      </c>
      <c r="V16" s="94"/>
      <c r="W16" s="95">
        <f t="shared" si="2"/>
        <v>5340042.3710000003</v>
      </c>
      <c r="X16" s="94"/>
      <c r="Y16" s="94"/>
      <c r="Z16" s="94">
        <f>+U16/1000</f>
        <v>5340.0423710000005</v>
      </c>
      <c r="AA16" s="94"/>
      <c r="AB16" s="94"/>
      <c r="AC16" s="94"/>
      <c r="AD16" s="94"/>
      <c r="AE16" s="94"/>
      <c r="AF16" s="94"/>
      <c r="AG16" s="94"/>
      <c r="AH16" s="94"/>
    </row>
    <row r="17" spans="1:34" s="73" customFormat="1" ht="22.5" customHeight="1" x14ac:dyDescent="0.35">
      <c r="A17" s="90"/>
      <c r="B17" s="91" t="s">
        <v>9</v>
      </c>
      <c r="D17" s="92" t="s">
        <v>10</v>
      </c>
      <c r="F17" s="93">
        <v>0</v>
      </c>
      <c r="G17" s="93">
        <v>5103.6880000000001</v>
      </c>
      <c r="H17" s="93">
        <v>5452.88</v>
      </c>
      <c r="I17" s="93">
        <v>7378</v>
      </c>
      <c r="J17" s="93">
        <v>65322.810999999994</v>
      </c>
      <c r="K17" s="93">
        <v>410590.73400000005</v>
      </c>
      <c r="L17" s="93">
        <v>17754.534999999996</v>
      </c>
      <c r="M17" s="93">
        <v>23028.316000000003</v>
      </c>
      <c r="N17" s="93">
        <v>905.30400000000009</v>
      </c>
      <c r="O17" s="93"/>
      <c r="P17" s="93"/>
      <c r="Q17" s="93">
        <v>0</v>
      </c>
      <c r="R17" s="93">
        <v>68300.881999999998</v>
      </c>
      <c r="S17" s="93"/>
      <c r="T17" s="93"/>
      <c r="U17" s="93">
        <f t="shared" si="6"/>
        <v>603837.15</v>
      </c>
      <c r="V17" s="94"/>
      <c r="W17" s="95">
        <f t="shared" si="2"/>
        <v>603837.15</v>
      </c>
      <c r="X17" s="94"/>
      <c r="Y17" s="94"/>
      <c r="Z17" s="94">
        <f t="shared" ref="Z17:Z32" si="7">+U17/1000</f>
        <v>603.83715000000007</v>
      </c>
      <c r="AA17" s="94"/>
      <c r="AB17" s="94"/>
      <c r="AC17" s="94"/>
      <c r="AD17" s="94"/>
      <c r="AE17" s="94"/>
      <c r="AF17" s="94"/>
      <c r="AG17" s="94"/>
      <c r="AH17" s="94"/>
    </row>
    <row r="18" spans="1:34" s="73" customFormat="1" ht="22.5" customHeight="1" x14ac:dyDescent="0.35">
      <c r="A18" s="90"/>
      <c r="B18" s="91" t="s">
        <v>75</v>
      </c>
      <c r="D18" s="92" t="s">
        <v>67</v>
      </c>
      <c r="F18" s="93"/>
      <c r="G18" s="93"/>
      <c r="H18" s="93"/>
      <c r="I18" s="93"/>
      <c r="J18" s="93"/>
      <c r="K18" s="93">
        <v>24675</v>
      </c>
      <c r="L18" s="93"/>
      <c r="M18" s="93"/>
      <c r="N18" s="93"/>
      <c r="O18" s="93"/>
      <c r="P18" s="93"/>
      <c r="Q18" s="93"/>
      <c r="R18" s="93"/>
      <c r="S18" s="93"/>
      <c r="T18" s="93"/>
      <c r="U18" s="93">
        <f t="shared" si="6"/>
        <v>24675</v>
      </c>
      <c r="V18" s="94"/>
      <c r="W18" s="95"/>
      <c r="X18" s="94"/>
      <c r="Y18" s="94"/>
      <c r="Z18" s="94">
        <f t="shared" si="7"/>
        <v>24.675000000000001</v>
      </c>
      <c r="AA18" s="94"/>
      <c r="AB18" s="94"/>
      <c r="AC18" s="94"/>
      <c r="AD18" s="94"/>
      <c r="AE18" s="94"/>
      <c r="AF18" s="94"/>
      <c r="AG18" s="94"/>
      <c r="AH18" s="94"/>
    </row>
    <row r="19" spans="1:34" s="60" customFormat="1" ht="22.5" customHeight="1" x14ac:dyDescent="0.35">
      <c r="A19" s="90"/>
      <c r="B19" s="91" t="s">
        <v>76</v>
      </c>
      <c r="C19" s="73"/>
      <c r="D19" s="98" t="s">
        <v>68</v>
      </c>
      <c r="E19" s="73"/>
      <c r="F19" s="93">
        <f t="shared" ref="F19:R19" si="8">SUM(F20:F26)</f>
        <v>10516.314</v>
      </c>
      <c r="G19" s="93">
        <f t="shared" si="8"/>
        <v>0</v>
      </c>
      <c r="H19" s="93">
        <f t="shared" si="8"/>
        <v>0</v>
      </c>
      <c r="I19" s="93">
        <f t="shared" si="8"/>
        <v>0</v>
      </c>
      <c r="J19" s="93">
        <f t="shared" si="8"/>
        <v>0</v>
      </c>
      <c r="K19" s="93">
        <f t="shared" si="8"/>
        <v>1474252.9849999999</v>
      </c>
      <c r="L19" s="93">
        <f t="shared" si="8"/>
        <v>0</v>
      </c>
      <c r="M19" s="93">
        <f>SUM(M20:M27)</f>
        <v>0</v>
      </c>
      <c r="N19" s="93">
        <f t="shared" si="8"/>
        <v>0</v>
      </c>
      <c r="O19" s="93">
        <f>SUM(O20:O26)</f>
        <v>0</v>
      </c>
      <c r="P19" s="93">
        <f t="shared" si="8"/>
        <v>0</v>
      </c>
      <c r="Q19" s="93">
        <f>SUM(Q20:Q26)</f>
        <v>0</v>
      </c>
      <c r="R19" s="93">
        <f t="shared" si="8"/>
        <v>248189.03999999998</v>
      </c>
      <c r="S19" s="93">
        <f>SUM(S20:S26)</f>
        <v>0</v>
      </c>
      <c r="T19" s="93">
        <f>SUM(T20:T26)</f>
        <v>0</v>
      </c>
      <c r="U19" s="93">
        <f t="shared" si="6"/>
        <v>1732958.3389999999</v>
      </c>
      <c r="V19" s="99"/>
      <c r="W19" s="95">
        <f t="shared" si="2"/>
        <v>1732958.3389999999</v>
      </c>
      <c r="X19" s="99"/>
      <c r="Y19" s="99"/>
      <c r="Z19" s="94">
        <f t="shared" si="7"/>
        <v>1732.958339</v>
      </c>
      <c r="AA19" s="99"/>
      <c r="AB19" s="99"/>
      <c r="AC19" s="99"/>
      <c r="AD19" s="99"/>
      <c r="AE19" s="99"/>
      <c r="AF19" s="99"/>
      <c r="AG19" s="99"/>
      <c r="AH19" s="99"/>
    </row>
    <row r="20" spans="1:34" s="73" customFormat="1" ht="22.5" customHeight="1" x14ac:dyDescent="0.35">
      <c r="A20" s="90"/>
      <c r="B20" s="100" t="s">
        <v>20</v>
      </c>
      <c r="C20" s="101"/>
      <c r="D20" s="102" t="s">
        <v>38</v>
      </c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>
        <f t="shared" ref="U20:U27" si="9">SUM(F20:T20)</f>
        <v>0</v>
      </c>
      <c r="V20" s="94"/>
      <c r="W20" s="95">
        <f t="shared" si="2"/>
        <v>0</v>
      </c>
      <c r="X20" s="94"/>
      <c r="Y20" s="94"/>
      <c r="Z20" s="94">
        <f t="shared" si="7"/>
        <v>0</v>
      </c>
      <c r="AA20" s="94"/>
      <c r="AB20" s="94"/>
      <c r="AC20" s="94"/>
      <c r="AD20" s="94"/>
      <c r="AE20" s="94"/>
      <c r="AF20" s="94"/>
      <c r="AG20" s="94"/>
      <c r="AH20" s="94"/>
    </row>
    <row r="21" spans="1:34" s="73" customFormat="1" ht="22.5" customHeight="1" x14ac:dyDescent="0.35">
      <c r="A21" s="90"/>
      <c r="B21" s="104" t="s">
        <v>39</v>
      </c>
      <c r="D21" s="92" t="s">
        <v>98</v>
      </c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>
        <f t="shared" si="9"/>
        <v>0</v>
      </c>
      <c r="V21" s="94"/>
      <c r="W21" s="95">
        <f t="shared" si="2"/>
        <v>0</v>
      </c>
      <c r="X21" s="94"/>
      <c r="Y21" s="94"/>
      <c r="Z21" s="94">
        <f t="shared" si="7"/>
        <v>0</v>
      </c>
      <c r="AA21" s="94"/>
      <c r="AB21" s="94"/>
      <c r="AC21" s="94"/>
      <c r="AD21" s="94"/>
      <c r="AE21" s="94"/>
      <c r="AF21" s="94"/>
      <c r="AG21" s="94"/>
      <c r="AH21" s="94"/>
    </row>
    <row r="22" spans="1:34" s="73" customFormat="1" ht="22.5" customHeight="1" x14ac:dyDescent="0.35">
      <c r="A22" s="90"/>
      <c r="B22" s="104" t="s">
        <v>31</v>
      </c>
      <c r="D22" s="92" t="s">
        <v>33</v>
      </c>
      <c r="F22" s="93"/>
      <c r="G22" s="93"/>
      <c r="H22" s="93"/>
      <c r="I22" s="93">
        <v>0</v>
      </c>
      <c r="J22" s="93">
        <v>0</v>
      </c>
      <c r="K22" s="93">
        <v>665999.96299999999</v>
      </c>
      <c r="L22" s="93"/>
      <c r="M22" s="93"/>
      <c r="N22" s="93"/>
      <c r="O22" s="93">
        <v>0</v>
      </c>
      <c r="P22" s="93"/>
      <c r="Q22" s="93"/>
      <c r="R22" s="93">
        <v>248109.05</v>
      </c>
      <c r="S22" s="93"/>
      <c r="T22" s="93"/>
      <c r="U22" s="93">
        <f t="shared" si="9"/>
        <v>914109.01300000004</v>
      </c>
      <c r="V22" s="94"/>
      <c r="W22" s="95">
        <f t="shared" si="2"/>
        <v>914109.01300000004</v>
      </c>
      <c r="X22" s="94"/>
      <c r="Y22" s="94"/>
      <c r="Z22" s="94">
        <f t="shared" si="7"/>
        <v>914.109013</v>
      </c>
      <c r="AA22" s="94"/>
      <c r="AB22" s="94"/>
      <c r="AC22" s="94"/>
      <c r="AD22" s="94"/>
      <c r="AE22" s="94"/>
      <c r="AF22" s="94"/>
      <c r="AG22" s="94"/>
      <c r="AH22" s="94"/>
    </row>
    <row r="23" spans="1:34" s="73" customFormat="1" ht="22.5" customHeight="1" x14ac:dyDescent="0.35">
      <c r="A23" s="90"/>
      <c r="B23" s="104" t="s">
        <v>32</v>
      </c>
      <c r="D23" s="92" t="s">
        <v>34</v>
      </c>
      <c r="F23" s="93">
        <v>1083.8520000000001</v>
      </c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>
        <v>0</v>
      </c>
      <c r="S23" s="93"/>
      <c r="T23" s="93"/>
      <c r="U23" s="93">
        <f t="shared" si="9"/>
        <v>1083.8520000000001</v>
      </c>
      <c r="V23" s="94"/>
      <c r="W23" s="95">
        <f t="shared" si="2"/>
        <v>1083.8520000000001</v>
      </c>
      <c r="X23" s="94"/>
      <c r="Y23" s="94"/>
      <c r="Z23" s="94">
        <f t="shared" si="7"/>
        <v>1.083852</v>
      </c>
      <c r="AA23" s="94"/>
      <c r="AB23" s="94"/>
      <c r="AC23" s="94"/>
      <c r="AD23" s="94"/>
      <c r="AE23" s="94"/>
      <c r="AF23" s="94"/>
      <c r="AG23" s="94"/>
      <c r="AH23" s="94"/>
    </row>
    <row r="24" spans="1:34" s="73" customFormat="1" ht="22.5" customHeight="1" x14ac:dyDescent="0.35">
      <c r="A24" s="90"/>
      <c r="B24" s="104" t="s">
        <v>37</v>
      </c>
      <c r="D24" s="92" t="s">
        <v>47</v>
      </c>
      <c r="F24" s="93"/>
      <c r="G24" s="93"/>
      <c r="H24" s="93"/>
      <c r="I24" s="93"/>
      <c r="J24" s="93"/>
      <c r="K24" s="93">
        <v>808253.02199999988</v>
      </c>
      <c r="L24" s="93"/>
      <c r="M24" s="93"/>
      <c r="N24" s="93"/>
      <c r="O24" s="93"/>
      <c r="P24" s="93"/>
      <c r="Q24" s="93"/>
      <c r="R24" s="93">
        <v>79.989999999999995</v>
      </c>
      <c r="S24" s="93"/>
      <c r="T24" s="93"/>
      <c r="U24" s="93">
        <f t="shared" si="9"/>
        <v>808333.01199999987</v>
      </c>
      <c r="V24" s="94"/>
      <c r="W24" s="95">
        <f t="shared" si="2"/>
        <v>808333.01199999987</v>
      </c>
      <c r="X24" s="94"/>
      <c r="Y24" s="94"/>
      <c r="Z24" s="94">
        <f t="shared" si="7"/>
        <v>808.33301199999983</v>
      </c>
      <c r="AA24" s="94"/>
      <c r="AB24" s="94"/>
      <c r="AC24" s="94"/>
      <c r="AD24" s="94"/>
      <c r="AE24" s="94"/>
      <c r="AF24" s="94"/>
      <c r="AG24" s="94"/>
      <c r="AH24" s="94"/>
    </row>
    <row r="25" spans="1:34" s="73" customFormat="1" ht="22.5" customHeight="1" x14ac:dyDescent="0.35">
      <c r="A25" s="90"/>
      <c r="B25" s="104" t="s">
        <v>21</v>
      </c>
      <c r="D25" s="92" t="s">
        <v>36</v>
      </c>
      <c r="F25" s="93">
        <v>9432.4619999999995</v>
      </c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>
        <v>0</v>
      </c>
      <c r="S25" s="93"/>
      <c r="T25" s="93"/>
      <c r="U25" s="93">
        <f t="shared" si="9"/>
        <v>9432.4619999999995</v>
      </c>
      <c r="V25" s="94"/>
      <c r="W25" s="95">
        <f t="shared" si="2"/>
        <v>9432.4619999999995</v>
      </c>
      <c r="X25" s="94"/>
      <c r="Y25" s="94"/>
      <c r="Z25" s="94">
        <f t="shared" si="7"/>
        <v>9.4324619999999992</v>
      </c>
      <c r="AA25" s="94"/>
      <c r="AB25" s="94"/>
      <c r="AC25" s="94"/>
      <c r="AD25" s="94"/>
      <c r="AE25" s="94"/>
      <c r="AF25" s="94"/>
      <c r="AG25" s="94"/>
      <c r="AH25" s="94"/>
    </row>
    <row r="26" spans="1:34" s="73" customFormat="1" ht="22.5" customHeight="1" x14ac:dyDescent="0.35">
      <c r="A26" s="90"/>
      <c r="B26" s="104" t="s">
        <v>23</v>
      </c>
      <c r="D26" s="92" t="s">
        <v>35</v>
      </c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>
        <v>0</v>
      </c>
      <c r="S26" s="93"/>
      <c r="T26" s="93"/>
      <c r="U26" s="93">
        <f t="shared" si="9"/>
        <v>0</v>
      </c>
      <c r="V26" s="94"/>
      <c r="W26" s="95">
        <f t="shared" si="2"/>
        <v>0</v>
      </c>
      <c r="X26" s="94"/>
      <c r="Y26" s="94"/>
      <c r="Z26" s="94">
        <f t="shared" si="7"/>
        <v>0</v>
      </c>
      <c r="AA26" s="94"/>
      <c r="AB26" s="94"/>
      <c r="AC26" s="94"/>
      <c r="AD26" s="94"/>
      <c r="AE26" s="94"/>
      <c r="AF26" s="94"/>
      <c r="AG26" s="94"/>
      <c r="AH26" s="94"/>
    </row>
    <row r="27" spans="1:34" s="73" customFormat="1" ht="22.5" customHeight="1" x14ac:dyDescent="0.35">
      <c r="A27" s="90"/>
      <c r="B27" s="104" t="s">
        <v>96</v>
      </c>
      <c r="D27" s="92" t="s">
        <v>97</v>
      </c>
      <c r="F27" s="93"/>
      <c r="G27" s="93"/>
      <c r="H27" s="93"/>
      <c r="I27" s="93"/>
      <c r="J27" s="93"/>
      <c r="K27" s="93"/>
      <c r="L27" s="93">
        <v>0</v>
      </c>
      <c r="M27" s="93"/>
      <c r="N27" s="93"/>
      <c r="O27" s="93"/>
      <c r="P27" s="93"/>
      <c r="Q27" s="93"/>
      <c r="R27" s="93"/>
      <c r="S27" s="93"/>
      <c r="T27" s="93"/>
      <c r="U27" s="93">
        <f t="shared" si="9"/>
        <v>0</v>
      </c>
      <c r="V27" s="94"/>
      <c r="W27" s="95"/>
      <c r="X27" s="94"/>
      <c r="Y27" s="94"/>
      <c r="Z27" s="94">
        <f t="shared" si="7"/>
        <v>0</v>
      </c>
      <c r="AA27" s="94"/>
      <c r="AB27" s="94"/>
      <c r="AC27" s="94"/>
      <c r="AD27" s="94"/>
      <c r="AE27" s="94"/>
      <c r="AF27" s="94"/>
      <c r="AG27" s="94"/>
      <c r="AH27" s="94"/>
    </row>
    <row r="28" spans="1:34" ht="22.5" customHeight="1" x14ac:dyDescent="0.35">
      <c r="A28" s="105"/>
      <c r="B28" s="106" t="s">
        <v>77</v>
      </c>
      <c r="C28" s="107"/>
      <c r="D28" s="108" t="s">
        <v>15</v>
      </c>
      <c r="E28" s="73"/>
      <c r="F28" s="109">
        <f t="shared" ref="F28:P28" si="10">SUM(F29,F30,F31)</f>
        <v>0</v>
      </c>
      <c r="G28" s="109">
        <f t="shared" si="10"/>
        <v>0</v>
      </c>
      <c r="H28" s="109">
        <f t="shared" si="10"/>
        <v>0</v>
      </c>
      <c r="I28" s="109">
        <f t="shared" si="10"/>
        <v>389087.43599999999</v>
      </c>
      <c r="J28" s="109">
        <f t="shared" si="10"/>
        <v>55903835.846000016</v>
      </c>
      <c r="K28" s="109">
        <f t="shared" si="10"/>
        <v>296345623.90599978</v>
      </c>
      <c r="L28" s="109">
        <f t="shared" si="10"/>
        <v>9118782.8720000014</v>
      </c>
      <c r="M28" s="109">
        <f t="shared" si="10"/>
        <v>32849491.482999992</v>
      </c>
      <c r="N28" s="109">
        <f t="shared" si="10"/>
        <v>0</v>
      </c>
      <c r="O28" s="109">
        <f t="shared" si="10"/>
        <v>42215499.281000003</v>
      </c>
      <c r="P28" s="109">
        <f t="shared" si="10"/>
        <v>0</v>
      </c>
      <c r="Q28" s="109">
        <f>SUM(Q29,Q30,Q31)</f>
        <v>0</v>
      </c>
      <c r="R28" s="109">
        <f t="shared" ref="R28:T28" si="11">SUM(R29,R30,R31)</f>
        <v>3314944.6409999994</v>
      </c>
      <c r="S28" s="109">
        <f t="shared" si="11"/>
        <v>0</v>
      </c>
      <c r="T28" s="109">
        <f t="shared" si="11"/>
        <v>0</v>
      </c>
      <c r="U28" s="110">
        <f>SUM(U29,U30,U31)</f>
        <v>440137265.46499979</v>
      </c>
      <c r="V28" s="111"/>
      <c r="W28" s="95">
        <f t="shared" si="2"/>
        <v>440137265.46499979</v>
      </c>
      <c r="X28" s="99"/>
      <c r="Y28" s="111"/>
      <c r="Z28" s="94">
        <f t="shared" si="7"/>
        <v>440137.26546499977</v>
      </c>
      <c r="AA28" s="111"/>
      <c r="AB28" s="111"/>
      <c r="AC28" s="111"/>
      <c r="AD28" s="111"/>
      <c r="AE28" s="111"/>
      <c r="AF28" s="111"/>
      <c r="AG28" s="111"/>
      <c r="AH28" s="111"/>
    </row>
    <row r="29" spans="1:34" s="73" customFormat="1" ht="22.5" customHeight="1" x14ac:dyDescent="0.35">
      <c r="A29" s="90"/>
      <c r="B29" s="104" t="s">
        <v>20</v>
      </c>
      <c r="D29" s="92" t="s">
        <v>42</v>
      </c>
      <c r="F29" s="93"/>
      <c r="G29" s="93"/>
      <c r="H29" s="93"/>
      <c r="I29" s="93"/>
      <c r="J29" s="93">
        <v>554020.076</v>
      </c>
      <c r="K29" s="93">
        <v>105952.064</v>
      </c>
      <c r="L29" s="93"/>
      <c r="M29" s="93">
        <v>867974.43700000003</v>
      </c>
      <c r="N29" s="93"/>
      <c r="O29" s="93"/>
      <c r="P29" s="93"/>
      <c r="Q29" s="93"/>
      <c r="R29" s="93">
        <v>981641.73800000001</v>
      </c>
      <c r="S29" s="93"/>
      <c r="T29" s="93"/>
      <c r="U29" s="93">
        <f t="shared" ref="U29:U32" si="12">SUM(F29:T29)</f>
        <v>2509588.3149999999</v>
      </c>
      <c r="V29" s="94"/>
      <c r="W29" s="95">
        <f t="shared" si="2"/>
        <v>2509588.3149999999</v>
      </c>
      <c r="X29" s="94"/>
      <c r="Y29" s="94"/>
      <c r="Z29" s="94">
        <f t="shared" si="7"/>
        <v>2509.588315</v>
      </c>
      <c r="AA29" s="94"/>
      <c r="AB29" s="94"/>
      <c r="AC29" s="94"/>
      <c r="AD29" s="94"/>
      <c r="AE29" s="94"/>
      <c r="AF29" s="94"/>
      <c r="AG29" s="94"/>
      <c r="AH29" s="94"/>
    </row>
    <row r="30" spans="1:34" s="73" customFormat="1" ht="22.5" customHeight="1" x14ac:dyDescent="0.35">
      <c r="A30" s="90"/>
      <c r="B30" s="104" t="s">
        <v>39</v>
      </c>
      <c r="D30" s="92" t="s">
        <v>43</v>
      </c>
      <c r="F30" s="93"/>
      <c r="G30" s="93"/>
      <c r="H30" s="93"/>
      <c r="I30" s="93">
        <v>389087.43599999999</v>
      </c>
      <c r="J30" s="93">
        <v>55349815.770000018</v>
      </c>
      <c r="K30" s="93">
        <v>296239671.84199977</v>
      </c>
      <c r="L30" s="93">
        <v>9118782.8720000014</v>
      </c>
      <c r="M30" s="93">
        <v>31981517.045999993</v>
      </c>
      <c r="N30" s="93"/>
      <c r="O30" s="93">
        <v>42215499.281000003</v>
      </c>
      <c r="P30" s="93"/>
      <c r="Q30" s="93">
        <v>0</v>
      </c>
      <c r="R30" s="93">
        <v>2333302.9029999995</v>
      </c>
      <c r="S30" s="93"/>
      <c r="T30" s="93"/>
      <c r="U30" s="93">
        <f t="shared" si="12"/>
        <v>437627677.1499998</v>
      </c>
      <c r="V30" s="94"/>
      <c r="W30" s="95">
        <f t="shared" si="2"/>
        <v>437627677.1499998</v>
      </c>
      <c r="X30" s="94"/>
      <c r="Y30" s="94"/>
      <c r="Z30" s="94">
        <f t="shared" si="7"/>
        <v>437627.67714999977</v>
      </c>
      <c r="AA30" s="94"/>
      <c r="AB30" s="94"/>
      <c r="AC30" s="94"/>
      <c r="AD30" s="94"/>
      <c r="AE30" s="94"/>
      <c r="AF30" s="94"/>
      <c r="AG30" s="94"/>
      <c r="AH30" s="94"/>
    </row>
    <row r="31" spans="1:34" s="73" customFormat="1" ht="22.5" customHeight="1" x14ac:dyDescent="0.35">
      <c r="A31" s="90"/>
      <c r="B31" s="104" t="s">
        <v>31</v>
      </c>
      <c r="D31" s="92" t="s">
        <v>101</v>
      </c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>
        <f t="shared" si="12"/>
        <v>0</v>
      </c>
      <c r="V31" s="94"/>
      <c r="W31" s="95">
        <f t="shared" si="2"/>
        <v>0</v>
      </c>
      <c r="X31" s="94"/>
      <c r="Y31" s="94"/>
      <c r="Z31" s="94">
        <f t="shared" si="7"/>
        <v>0</v>
      </c>
      <c r="AA31" s="94"/>
      <c r="AB31" s="94"/>
      <c r="AC31" s="94"/>
      <c r="AD31" s="94"/>
      <c r="AE31" s="94"/>
      <c r="AF31" s="94"/>
      <c r="AG31" s="94"/>
      <c r="AH31" s="94"/>
    </row>
    <row r="32" spans="1:34" s="73" customFormat="1" ht="22.5" customHeight="1" x14ac:dyDescent="0.35">
      <c r="A32" s="90"/>
      <c r="B32" s="106" t="s">
        <v>78</v>
      </c>
      <c r="C32" s="107"/>
      <c r="D32" s="108" t="s">
        <v>41</v>
      </c>
      <c r="F32" s="109">
        <v>305.83</v>
      </c>
      <c r="G32" s="109">
        <v>3083.107</v>
      </c>
      <c r="H32" s="109"/>
      <c r="I32" s="109">
        <v>112925.443</v>
      </c>
      <c r="J32" s="109">
        <v>11571873.108999997</v>
      </c>
      <c r="K32" s="109">
        <v>52339406.491999999</v>
      </c>
      <c r="L32" s="109">
        <v>1423418.111</v>
      </c>
      <c r="M32" s="109">
        <v>8252744.665000001</v>
      </c>
      <c r="N32" s="109">
        <v>5383.7719999999999</v>
      </c>
      <c r="O32" s="109">
        <v>14527006.474000001</v>
      </c>
      <c r="P32" s="109">
        <v>272807.16399999999</v>
      </c>
      <c r="Q32" s="109"/>
      <c r="R32" s="109">
        <v>746222.10299999989</v>
      </c>
      <c r="S32" s="109"/>
      <c r="T32" s="109"/>
      <c r="U32" s="109">
        <f t="shared" si="12"/>
        <v>89255176.270000011</v>
      </c>
      <c r="V32" s="94"/>
      <c r="W32" s="95">
        <f t="shared" si="2"/>
        <v>89255176.270000011</v>
      </c>
      <c r="X32" s="94"/>
      <c r="Y32" s="94"/>
      <c r="Z32" s="94">
        <f t="shared" si="7"/>
        <v>89255.176270000011</v>
      </c>
      <c r="AA32" s="94"/>
      <c r="AB32" s="94"/>
      <c r="AC32" s="94"/>
      <c r="AD32" s="94"/>
      <c r="AE32" s="94"/>
      <c r="AF32" s="94"/>
      <c r="AG32" s="94"/>
      <c r="AH32" s="94"/>
    </row>
    <row r="33" spans="6:34" ht="25.5" customHeight="1" x14ac:dyDescent="0.25"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3"/>
      <c r="V33" s="111"/>
      <c r="W33" s="111"/>
      <c r="X33" s="99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</row>
    <row r="34" spans="6:34" ht="18" hidden="1" customHeight="1" x14ac:dyDescent="0.25">
      <c r="F34" s="112"/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>
        <f t="shared" ref="S34:W34" si="13">+S9-S15</f>
        <v>0</v>
      </c>
      <c r="T34" s="112">
        <f t="shared" si="13"/>
        <v>0</v>
      </c>
      <c r="U34" s="113">
        <f t="shared" si="13"/>
        <v>-12969071.065999746</v>
      </c>
      <c r="V34" s="113">
        <f t="shared" si="13"/>
        <v>0</v>
      </c>
      <c r="W34" s="113" t="e">
        <f t="shared" si="13"/>
        <v>#REF!</v>
      </c>
      <c r="X34" s="99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</row>
    <row r="35" spans="6:34" ht="18" hidden="1" customHeight="1" x14ac:dyDescent="0.25"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3"/>
      <c r="V35" s="111"/>
      <c r="W35" s="111"/>
      <c r="X35" s="99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</row>
    <row r="36" spans="6:34" ht="18" hidden="1" customHeight="1" x14ac:dyDescent="0.25">
      <c r="F36" s="112"/>
      <c r="G36" s="112"/>
      <c r="H36" s="112"/>
      <c r="I36" s="112">
        <f>+I15/1000</f>
        <v>682.79612099999997</v>
      </c>
      <c r="J36" s="112">
        <f t="shared" ref="J36:R36" si="14">+J15/1000</f>
        <v>68062.011412000022</v>
      </c>
      <c r="K36" s="112">
        <f t="shared" si="14"/>
        <v>354048.51437499974</v>
      </c>
      <c r="L36" s="112">
        <f t="shared" si="14"/>
        <v>10886.647484000001</v>
      </c>
      <c r="M36" s="112">
        <f t="shared" si="14"/>
        <v>41453.717476999991</v>
      </c>
      <c r="N36" s="112">
        <f t="shared" si="14"/>
        <v>112.44191000000001</v>
      </c>
      <c r="O36" s="112">
        <f t="shared" si="14"/>
        <v>56742.505755000006</v>
      </c>
      <c r="P36" s="112">
        <f t="shared" si="14"/>
        <v>290.03944899999999</v>
      </c>
      <c r="Q36" s="112">
        <f t="shared" si="14"/>
        <v>0</v>
      </c>
      <c r="R36" s="112">
        <f t="shared" si="14"/>
        <v>4571.1676359999992</v>
      </c>
      <c r="S36" s="112"/>
      <c r="T36" s="112"/>
      <c r="U36" s="113"/>
      <c r="V36" s="111"/>
      <c r="W36" s="111"/>
      <c r="X36" s="99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</row>
    <row r="37" spans="6:34" ht="18" hidden="1" customHeight="1" x14ac:dyDescent="0.25">
      <c r="F37" s="112"/>
      <c r="G37" s="112"/>
      <c r="H37" s="112">
        <f>+SUM(F15:H15)/1000</f>
        <v>244.11297600000003</v>
      </c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3"/>
      <c r="V37" s="111"/>
      <c r="W37" s="111"/>
      <c r="X37" s="99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</row>
    <row r="38" spans="6:34" ht="18" hidden="1" customHeight="1" x14ac:dyDescent="0.25"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3"/>
      <c r="V38" s="111"/>
      <c r="W38" s="111"/>
      <c r="X38" s="99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6:34" ht="18" hidden="1" customHeight="1" x14ac:dyDescent="0.25">
      <c r="F39" s="99"/>
      <c r="G39" s="99"/>
      <c r="H39" s="99"/>
      <c r="I39" s="99">
        <f>+I28/1000</f>
        <v>389.08743599999997</v>
      </c>
      <c r="J39" s="99">
        <f t="shared" ref="J39:R39" si="15">+J28/1000</f>
        <v>55903.835846000016</v>
      </c>
      <c r="K39" s="99">
        <f t="shared" si="15"/>
        <v>296345.62390599976</v>
      </c>
      <c r="L39" s="99">
        <f t="shared" si="15"/>
        <v>9118.7828720000016</v>
      </c>
      <c r="M39" s="99">
        <f t="shared" si="15"/>
        <v>32849.491482999991</v>
      </c>
      <c r="N39" s="99">
        <f t="shared" si="15"/>
        <v>0</v>
      </c>
      <c r="O39" s="99">
        <f t="shared" si="15"/>
        <v>42215.499281000004</v>
      </c>
      <c r="P39" s="99">
        <f t="shared" si="15"/>
        <v>0</v>
      </c>
      <c r="Q39" s="99">
        <f t="shared" si="15"/>
        <v>0</v>
      </c>
      <c r="R39" s="99">
        <f t="shared" si="15"/>
        <v>3314.9446409999991</v>
      </c>
      <c r="S39" s="99"/>
      <c r="T39" s="99"/>
      <c r="U39" s="111"/>
      <c r="V39" s="111"/>
      <c r="W39" s="111"/>
      <c r="X39" s="99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6:34" ht="18" hidden="1" customHeight="1" x14ac:dyDescent="0.25"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11"/>
      <c r="V40" s="111"/>
      <c r="W40" s="111"/>
      <c r="X40" s="99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</row>
    <row r="41" spans="6:34" ht="18" hidden="1" customHeight="1" x14ac:dyDescent="0.25">
      <c r="F41" s="99"/>
      <c r="G41" s="99"/>
      <c r="H41" s="99"/>
      <c r="I41" s="99"/>
      <c r="J41" s="99"/>
      <c r="K41" s="99"/>
      <c r="L41" s="114"/>
      <c r="M41" s="99"/>
      <c r="N41" s="99"/>
      <c r="O41" s="99"/>
      <c r="P41" s="99"/>
      <c r="Q41" s="99"/>
      <c r="R41" s="99"/>
      <c r="S41" s="99"/>
      <c r="T41" s="99"/>
      <c r="U41" s="111"/>
      <c r="V41" s="111"/>
      <c r="W41" s="111"/>
      <c r="X41" s="99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</row>
    <row r="42" spans="6:34" ht="18" hidden="1" customHeight="1" x14ac:dyDescent="0.25"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111"/>
      <c r="V42" s="111"/>
      <c r="W42" s="111"/>
      <c r="X42" s="99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</row>
    <row r="43" spans="6:34" ht="18" customHeight="1" x14ac:dyDescent="0.25"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111"/>
      <c r="V43" s="111"/>
      <c r="W43" s="111"/>
      <c r="X43" s="99"/>
      <c r="Y43" s="111"/>
      <c r="Z43" s="111"/>
      <c r="AA43" s="111"/>
      <c r="AB43" s="111"/>
      <c r="AC43" s="111"/>
      <c r="AD43" s="111"/>
      <c r="AE43" s="111"/>
      <c r="AF43" s="111"/>
      <c r="AG43" s="111"/>
      <c r="AH43" s="111"/>
    </row>
    <row r="44" spans="6:34" ht="18" customHeight="1" x14ac:dyDescent="0.25"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111"/>
      <c r="V44" s="111"/>
      <c r="W44" s="111"/>
      <c r="X44" s="99"/>
      <c r="Y44" s="111"/>
      <c r="Z44" s="111"/>
      <c r="AA44" s="111"/>
      <c r="AB44" s="111"/>
      <c r="AC44" s="111"/>
      <c r="AD44" s="111"/>
      <c r="AE44" s="111"/>
      <c r="AF44" s="111"/>
      <c r="AG44" s="111"/>
      <c r="AH44" s="111"/>
    </row>
    <row r="45" spans="6:34" ht="18" customHeight="1" x14ac:dyDescent="0.25"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111"/>
      <c r="V45" s="111"/>
      <c r="W45" s="111"/>
      <c r="X45" s="99"/>
      <c r="Y45" s="111"/>
      <c r="Z45" s="111"/>
      <c r="AA45" s="111"/>
      <c r="AB45" s="111"/>
      <c r="AC45" s="111"/>
      <c r="AD45" s="111"/>
      <c r="AE45" s="111"/>
      <c r="AF45" s="111"/>
      <c r="AG45" s="111"/>
      <c r="AH45" s="111"/>
    </row>
    <row r="46" spans="6:34" ht="18" customHeight="1" x14ac:dyDescent="0.25"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111"/>
      <c r="V46" s="111"/>
      <c r="W46" s="111"/>
      <c r="X46" s="99"/>
      <c r="Y46" s="111"/>
      <c r="Z46" s="111"/>
      <c r="AA46" s="111"/>
      <c r="AB46" s="111"/>
      <c r="AC46" s="111"/>
      <c r="AD46" s="111"/>
      <c r="AE46" s="111"/>
      <c r="AF46" s="111"/>
      <c r="AG46" s="111"/>
      <c r="AH46" s="111"/>
    </row>
    <row r="47" spans="6:34" ht="18" customHeight="1" x14ac:dyDescent="0.25"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111"/>
      <c r="V47" s="111"/>
      <c r="W47" s="111"/>
      <c r="X47" s="99"/>
      <c r="Y47" s="111"/>
      <c r="Z47" s="111"/>
      <c r="AA47" s="111"/>
      <c r="AB47" s="111"/>
      <c r="AC47" s="111"/>
      <c r="AD47" s="111"/>
      <c r="AE47" s="111"/>
      <c r="AF47" s="111"/>
      <c r="AG47" s="111"/>
      <c r="AH47" s="111"/>
    </row>
    <row r="48" spans="6:34" ht="18" customHeight="1" x14ac:dyDescent="0.25"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111"/>
      <c r="V48" s="111"/>
      <c r="W48" s="111"/>
      <c r="X48" s="99"/>
      <c r="Y48" s="111"/>
      <c r="Z48" s="111"/>
      <c r="AA48" s="111"/>
      <c r="AB48" s="111"/>
      <c r="AC48" s="111"/>
      <c r="AD48" s="111"/>
      <c r="AE48" s="111"/>
      <c r="AF48" s="111"/>
      <c r="AG48" s="111"/>
      <c r="AH48" s="111"/>
    </row>
    <row r="49" spans="6:34" ht="18" customHeight="1" x14ac:dyDescent="0.25"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111"/>
      <c r="V49" s="111"/>
      <c r="W49" s="111"/>
      <c r="X49" s="99"/>
      <c r="Y49" s="111"/>
      <c r="Z49" s="111"/>
      <c r="AA49" s="111"/>
      <c r="AB49" s="111"/>
      <c r="AC49" s="111"/>
      <c r="AD49" s="111"/>
      <c r="AE49" s="111"/>
      <c r="AF49" s="111"/>
      <c r="AG49" s="111"/>
      <c r="AH49" s="111"/>
    </row>
    <row r="50" spans="6:34" ht="18" customHeight="1" x14ac:dyDescent="0.25"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111"/>
      <c r="V50" s="111"/>
      <c r="W50" s="111"/>
      <c r="X50" s="99"/>
      <c r="Y50" s="111"/>
      <c r="Z50" s="111"/>
      <c r="AA50" s="111"/>
      <c r="AB50" s="111"/>
      <c r="AC50" s="111"/>
      <c r="AD50" s="111"/>
      <c r="AE50" s="111"/>
      <c r="AF50" s="111"/>
      <c r="AG50" s="111"/>
      <c r="AH50" s="111"/>
    </row>
    <row r="51" spans="6:34" ht="18" customHeight="1" x14ac:dyDescent="0.25"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111"/>
      <c r="V51" s="111"/>
      <c r="W51" s="111"/>
      <c r="X51" s="99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</row>
    <row r="52" spans="6:34" ht="18" customHeight="1" x14ac:dyDescent="0.25"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111"/>
      <c r="V52" s="111"/>
      <c r="W52" s="111"/>
      <c r="X52" s="99"/>
      <c r="Y52" s="111"/>
      <c r="Z52" s="111"/>
      <c r="AA52" s="111"/>
      <c r="AB52" s="111"/>
      <c r="AC52" s="111"/>
      <c r="AD52" s="111"/>
      <c r="AE52" s="111"/>
      <c r="AF52" s="111"/>
      <c r="AG52" s="111"/>
      <c r="AH52" s="111"/>
    </row>
    <row r="53" spans="6:34" ht="18" customHeight="1" x14ac:dyDescent="0.25"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111"/>
      <c r="V53" s="111"/>
      <c r="W53" s="111"/>
      <c r="X53" s="99"/>
      <c r="Y53" s="111"/>
      <c r="Z53" s="111"/>
      <c r="AA53" s="111"/>
      <c r="AB53" s="111"/>
      <c r="AC53" s="111"/>
      <c r="AD53" s="111"/>
      <c r="AE53" s="111"/>
      <c r="AF53" s="111"/>
      <c r="AG53" s="111"/>
      <c r="AH53" s="111"/>
    </row>
    <row r="54" spans="6:34" ht="18" customHeight="1" x14ac:dyDescent="0.25"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111"/>
      <c r="V54" s="111"/>
      <c r="W54" s="111"/>
      <c r="X54" s="99"/>
      <c r="Y54" s="111"/>
      <c r="Z54" s="111"/>
      <c r="AA54" s="111"/>
      <c r="AB54" s="111"/>
      <c r="AC54" s="111"/>
      <c r="AD54" s="111"/>
      <c r="AE54" s="111"/>
      <c r="AF54" s="111"/>
      <c r="AG54" s="111"/>
      <c r="AH54" s="111"/>
    </row>
    <row r="55" spans="6:34" ht="18" customHeight="1" x14ac:dyDescent="0.25"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111"/>
      <c r="V55" s="111"/>
      <c r="W55" s="111"/>
      <c r="X55" s="99"/>
      <c r="Y55" s="111"/>
      <c r="Z55" s="111"/>
      <c r="AA55" s="111"/>
      <c r="AB55" s="111"/>
      <c r="AC55" s="111"/>
      <c r="AD55" s="111"/>
      <c r="AE55" s="111"/>
      <c r="AF55" s="111"/>
      <c r="AG55" s="111"/>
      <c r="AH55" s="111"/>
    </row>
    <row r="56" spans="6:34" ht="18" customHeight="1" x14ac:dyDescent="0.25"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111"/>
      <c r="V56" s="111"/>
      <c r="W56" s="111"/>
      <c r="X56" s="99"/>
      <c r="Y56" s="111"/>
      <c r="Z56" s="111"/>
      <c r="AA56" s="111"/>
      <c r="AB56" s="111"/>
      <c r="AC56" s="111"/>
      <c r="AD56" s="111"/>
      <c r="AE56" s="111"/>
      <c r="AF56" s="111"/>
      <c r="AG56" s="111"/>
      <c r="AH56" s="111"/>
    </row>
    <row r="57" spans="6:34" ht="18" customHeight="1" x14ac:dyDescent="0.25"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111"/>
      <c r="V57" s="111"/>
      <c r="W57" s="111"/>
      <c r="X57" s="99"/>
      <c r="Y57" s="111"/>
      <c r="Z57" s="111"/>
      <c r="AA57" s="111"/>
      <c r="AB57" s="111"/>
      <c r="AC57" s="111"/>
      <c r="AD57" s="111"/>
      <c r="AE57" s="111"/>
      <c r="AF57" s="111"/>
      <c r="AG57" s="111"/>
      <c r="AH57" s="111"/>
    </row>
    <row r="58" spans="6:34" ht="18" customHeight="1" x14ac:dyDescent="0.25"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111"/>
      <c r="V58" s="111"/>
      <c r="W58" s="111"/>
      <c r="X58" s="99"/>
      <c r="Y58" s="111"/>
      <c r="Z58" s="111"/>
      <c r="AA58" s="111"/>
      <c r="AB58" s="111"/>
      <c r="AC58" s="111"/>
      <c r="AD58" s="111"/>
      <c r="AE58" s="111"/>
      <c r="AF58" s="111"/>
      <c r="AG58" s="111"/>
      <c r="AH58" s="111"/>
    </row>
    <row r="59" spans="6:34" ht="18" customHeight="1" x14ac:dyDescent="0.25"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111"/>
      <c r="V59" s="111"/>
      <c r="W59" s="111"/>
      <c r="X59" s="99"/>
      <c r="Y59" s="111"/>
      <c r="Z59" s="111"/>
      <c r="AA59" s="111"/>
      <c r="AB59" s="111"/>
      <c r="AC59" s="111"/>
      <c r="AD59" s="111"/>
      <c r="AE59" s="111"/>
      <c r="AF59" s="111"/>
      <c r="AG59" s="111"/>
      <c r="AH59" s="111"/>
    </row>
    <row r="60" spans="6:34" ht="18" customHeight="1" x14ac:dyDescent="0.25"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111"/>
      <c r="V60" s="111"/>
      <c r="W60" s="111"/>
      <c r="X60" s="99"/>
      <c r="Y60" s="111"/>
      <c r="Z60" s="111"/>
      <c r="AA60" s="111"/>
      <c r="AB60" s="111"/>
      <c r="AC60" s="111"/>
      <c r="AD60" s="111"/>
      <c r="AE60" s="111"/>
      <c r="AF60" s="111"/>
      <c r="AG60" s="111"/>
      <c r="AH60" s="111"/>
    </row>
    <row r="61" spans="6:34" ht="18" customHeight="1" x14ac:dyDescent="0.25"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111"/>
      <c r="V61" s="111"/>
      <c r="W61" s="111"/>
      <c r="X61" s="99"/>
      <c r="Y61" s="111"/>
      <c r="Z61" s="111"/>
      <c r="AA61" s="111"/>
      <c r="AB61" s="111"/>
      <c r="AC61" s="111"/>
      <c r="AD61" s="111"/>
      <c r="AE61" s="111"/>
      <c r="AF61" s="111"/>
      <c r="AG61" s="111"/>
      <c r="AH61" s="111"/>
    </row>
    <row r="62" spans="6:34" ht="18" customHeight="1" x14ac:dyDescent="0.25"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111"/>
      <c r="V62" s="111"/>
      <c r="W62" s="111"/>
      <c r="X62" s="99"/>
      <c r="Y62" s="111"/>
      <c r="Z62" s="111"/>
      <c r="AA62" s="111"/>
      <c r="AB62" s="111"/>
      <c r="AC62" s="111"/>
      <c r="AD62" s="111"/>
      <c r="AE62" s="111"/>
      <c r="AF62" s="111"/>
      <c r="AG62" s="111"/>
      <c r="AH62" s="111"/>
    </row>
    <row r="63" spans="6:34" ht="18" customHeight="1" x14ac:dyDescent="0.25">
      <c r="V63" s="111"/>
      <c r="W63" s="111"/>
      <c r="X63" s="99"/>
      <c r="Y63" s="111"/>
      <c r="Z63" s="111"/>
      <c r="AA63" s="111"/>
      <c r="AB63" s="111"/>
      <c r="AC63" s="111"/>
      <c r="AD63" s="111"/>
      <c r="AE63" s="111"/>
      <c r="AF63" s="111"/>
      <c r="AG63" s="111"/>
      <c r="AH63" s="111"/>
    </row>
    <row r="64" spans="6:34" ht="18" customHeight="1" x14ac:dyDescent="0.25">
      <c r="V64" s="111"/>
      <c r="W64" s="111"/>
      <c r="X64" s="99"/>
      <c r="Y64" s="111"/>
      <c r="Z64" s="111"/>
      <c r="AA64" s="111"/>
      <c r="AB64" s="111"/>
      <c r="AC64" s="111"/>
      <c r="AD64" s="111"/>
      <c r="AE64" s="111"/>
      <c r="AF64" s="111"/>
      <c r="AG64" s="111"/>
      <c r="AH64" s="111"/>
    </row>
    <row r="65" spans="22:34" ht="18" customHeight="1" x14ac:dyDescent="0.25">
      <c r="V65" s="111"/>
      <c r="W65" s="111"/>
      <c r="X65" s="99"/>
      <c r="Y65" s="111"/>
      <c r="Z65" s="111"/>
      <c r="AA65" s="111"/>
      <c r="AB65" s="111"/>
      <c r="AC65" s="111"/>
      <c r="AD65" s="111"/>
      <c r="AE65" s="111"/>
      <c r="AF65" s="111"/>
      <c r="AG65" s="111"/>
      <c r="AH65" s="111"/>
    </row>
    <row r="66" spans="22:34" ht="18" customHeight="1" x14ac:dyDescent="0.25">
      <c r="V66" s="111"/>
      <c r="W66" s="111"/>
      <c r="X66" s="99"/>
      <c r="Y66" s="111"/>
      <c r="Z66" s="111"/>
      <c r="AA66" s="111"/>
      <c r="AB66" s="111"/>
      <c r="AC66" s="111"/>
      <c r="AD66" s="111"/>
      <c r="AE66" s="111"/>
      <c r="AF66" s="111"/>
      <c r="AG66" s="111"/>
      <c r="AH66" s="111"/>
    </row>
    <row r="67" spans="22:34" ht="18" customHeight="1" x14ac:dyDescent="0.25">
      <c r="V67" s="111"/>
      <c r="W67" s="111"/>
      <c r="X67" s="99"/>
      <c r="Y67" s="111"/>
      <c r="Z67" s="111"/>
      <c r="AA67" s="111"/>
      <c r="AB67" s="111"/>
      <c r="AC67" s="111"/>
      <c r="AD67" s="111"/>
      <c r="AE67" s="111"/>
      <c r="AF67" s="111"/>
      <c r="AG67" s="111"/>
      <c r="AH67" s="111"/>
    </row>
    <row r="68" spans="22:34" ht="18" customHeight="1" x14ac:dyDescent="0.25">
      <c r="V68" s="111"/>
      <c r="W68" s="111"/>
      <c r="X68" s="99"/>
      <c r="Y68" s="111"/>
      <c r="Z68" s="111"/>
      <c r="AA68" s="111"/>
      <c r="AB68" s="111"/>
      <c r="AC68" s="111"/>
      <c r="AD68" s="111"/>
      <c r="AE68" s="111"/>
      <c r="AF68" s="111"/>
      <c r="AG68" s="111"/>
      <c r="AH68" s="111"/>
    </row>
    <row r="69" spans="22:34" ht="18" customHeight="1" x14ac:dyDescent="0.25">
      <c r="V69" s="111"/>
      <c r="W69" s="111"/>
      <c r="X69" s="99"/>
      <c r="Y69" s="111"/>
      <c r="Z69" s="111"/>
      <c r="AA69" s="111"/>
      <c r="AB69" s="111"/>
      <c r="AC69" s="111"/>
      <c r="AD69" s="111"/>
      <c r="AE69" s="111"/>
      <c r="AF69" s="111"/>
      <c r="AG69" s="111"/>
      <c r="AH69" s="111"/>
    </row>
    <row r="70" spans="22:34" ht="18" customHeight="1" x14ac:dyDescent="0.25">
      <c r="V70" s="111"/>
      <c r="W70" s="111"/>
      <c r="X70" s="99"/>
      <c r="Y70" s="111"/>
      <c r="Z70" s="111"/>
      <c r="AA70" s="111"/>
      <c r="AB70" s="111"/>
      <c r="AC70" s="111"/>
      <c r="AD70" s="111"/>
      <c r="AE70" s="111"/>
      <c r="AF70" s="111"/>
      <c r="AG70" s="111"/>
      <c r="AH70" s="111"/>
    </row>
    <row r="71" spans="22:34" ht="18" customHeight="1" x14ac:dyDescent="0.25">
      <c r="V71" s="111"/>
      <c r="W71" s="111"/>
      <c r="X71" s="99"/>
      <c r="Y71" s="111"/>
      <c r="Z71" s="111"/>
      <c r="AA71" s="111"/>
      <c r="AB71" s="111"/>
      <c r="AC71" s="111"/>
      <c r="AD71" s="111"/>
      <c r="AE71" s="111"/>
      <c r="AF71" s="111"/>
      <c r="AG71" s="111"/>
      <c r="AH71" s="111"/>
    </row>
    <row r="72" spans="22:34" ht="18" customHeight="1" x14ac:dyDescent="0.25">
      <c r="V72" s="111"/>
      <c r="W72" s="111"/>
      <c r="X72" s="99"/>
      <c r="Y72" s="111"/>
      <c r="Z72" s="111"/>
      <c r="AA72" s="111"/>
      <c r="AB72" s="111"/>
      <c r="AC72" s="111"/>
      <c r="AD72" s="111"/>
      <c r="AE72" s="111"/>
      <c r="AF72" s="111"/>
      <c r="AG72" s="111"/>
      <c r="AH72" s="111"/>
    </row>
    <row r="73" spans="22:34" ht="18" customHeight="1" x14ac:dyDescent="0.25">
      <c r="V73" s="111"/>
      <c r="W73" s="111"/>
      <c r="X73" s="99"/>
      <c r="Y73" s="111"/>
      <c r="Z73" s="111"/>
      <c r="AA73" s="111"/>
      <c r="AB73" s="111"/>
      <c r="AC73" s="111"/>
      <c r="AD73" s="111"/>
      <c r="AE73" s="111"/>
      <c r="AF73" s="111"/>
      <c r="AG73" s="111"/>
      <c r="AH73" s="111"/>
    </row>
    <row r="74" spans="22:34" ht="18" customHeight="1" x14ac:dyDescent="0.25">
      <c r="V74" s="111"/>
      <c r="W74" s="111"/>
      <c r="X74" s="99"/>
      <c r="Y74" s="111"/>
      <c r="Z74" s="111"/>
      <c r="AA74" s="111"/>
      <c r="AB74" s="111"/>
      <c r="AC74" s="111"/>
      <c r="AD74" s="111"/>
      <c r="AE74" s="111"/>
      <c r="AF74" s="111"/>
      <c r="AG74" s="111"/>
      <c r="AH74" s="111"/>
    </row>
    <row r="75" spans="22:34" ht="18" customHeight="1" x14ac:dyDescent="0.25">
      <c r="V75" s="111"/>
      <c r="W75" s="111"/>
      <c r="X75" s="99"/>
      <c r="Y75" s="111"/>
      <c r="Z75" s="111"/>
      <c r="AA75" s="111"/>
      <c r="AB75" s="111"/>
      <c r="AC75" s="111"/>
      <c r="AD75" s="111"/>
      <c r="AE75" s="111"/>
      <c r="AF75" s="111"/>
      <c r="AG75" s="111"/>
      <c r="AH75" s="111"/>
    </row>
    <row r="76" spans="22:34" ht="18" customHeight="1" x14ac:dyDescent="0.25">
      <c r="V76" s="111"/>
      <c r="W76" s="111"/>
      <c r="X76" s="99"/>
      <c r="Y76" s="111"/>
      <c r="Z76" s="111"/>
      <c r="AA76" s="111"/>
      <c r="AB76" s="111"/>
      <c r="AC76" s="111"/>
      <c r="AD76" s="111"/>
      <c r="AE76" s="111"/>
      <c r="AF76" s="111"/>
      <c r="AG76" s="111"/>
      <c r="AH76" s="111"/>
    </row>
    <row r="77" spans="22:34" ht="18" customHeight="1" x14ac:dyDescent="0.25">
      <c r="V77" s="111"/>
      <c r="W77" s="111"/>
      <c r="X77" s="99"/>
      <c r="Y77" s="111"/>
      <c r="Z77" s="111"/>
      <c r="AA77" s="111"/>
      <c r="AB77" s="111"/>
      <c r="AC77" s="111"/>
      <c r="AD77" s="111"/>
      <c r="AE77" s="111"/>
      <c r="AF77" s="111"/>
      <c r="AG77" s="111"/>
      <c r="AH77" s="111"/>
    </row>
    <row r="78" spans="22:34" ht="18" customHeight="1" x14ac:dyDescent="0.25">
      <c r="V78" s="111"/>
      <c r="W78" s="111"/>
      <c r="X78" s="99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</row>
    <row r="79" spans="22:34" ht="18" customHeight="1" x14ac:dyDescent="0.25">
      <c r="V79" s="111"/>
      <c r="W79" s="111"/>
      <c r="X79" s="99"/>
      <c r="Y79" s="111"/>
      <c r="Z79" s="111"/>
      <c r="AA79" s="111"/>
      <c r="AB79" s="111"/>
      <c r="AC79" s="111"/>
      <c r="AD79" s="111"/>
      <c r="AE79" s="111"/>
      <c r="AF79" s="111"/>
      <c r="AG79" s="111"/>
      <c r="AH79" s="111"/>
    </row>
    <row r="80" spans="22:34" ht="18" customHeight="1" x14ac:dyDescent="0.25">
      <c r="V80" s="111"/>
      <c r="W80" s="111"/>
      <c r="X80" s="99"/>
      <c r="Y80" s="111"/>
      <c r="Z80" s="111"/>
      <c r="AA80" s="111"/>
      <c r="AB80" s="111"/>
      <c r="AC80" s="111"/>
      <c r="AD80" s="111"/>
      <c r="AE80" s="111"/>
      <c r="AF80" s="111"/>
      <c r="AG80" s="111"/>
      <c r="AH80" s="111"/>
    </row>
    <row r="81" spans="22:34" ht="18" customHeight="1" x14ac:dyDescent="0.25">
      <c r="V81" s="111"/>
      <c r="W81" s="111"/>
      <c r="X81" s="99"/>
      <c r="Y81" s="111"/>
      <c r="Z81" s="111"/>
      <c r="AA81" s="111"/>
      <c r="AB81" s="111"/>
      <c r="AC81" s="111"/>
      <c r="AD81" s="111"/>
      <c r="AE81" s="111"/>
      <c r="AF81" s="111"/>
      <c r="AG81" s="111"/>
      <c r="AH81" s="111"/>
    </row>
    <row r="82" spans="22:34" ht="18" customHeight="1" x14ac:dyDescent="0.25">
      <c r="V82" s="111"/>
      <c r="W82" s="111"/>
      <c r="X82" s="99"/>
      <c r="Y82" s="111"/>
      <c r="Z82" s="111"/>
      <c r="AA82" s="111"/>
      <c r="AB82" s="111"/>
      <c r="AC82" s="111"/>
      <c r="AD82" s="111"/>
      <c r="AE82" s="111"/>
      <c r="AF82" s="111"/>
      <c r="AG82" s="111"/>
      <c r="AH82" s="111"/>
    </row>
    <row r="83" spans="22:34" ht="18" customHeight="1" x14ac:dyDescent="0.25">
      <c r="V83" s="111"/>
      <c r="W83" s="111"/>
      <c r="X83" s="99"/>
      <c r="Y83" s="111"/>
      <c r="Z83" s="111"/>
      <c r="AA83" s="111"/>
      <c r="AB83" s="111"/>
      <c r="AC83" s="111"/>
      <c r="AD83" s="111"/>
      <c r="AE83" s="111"/>
      <c r="AF83" s="111"/>
      <c r="AG83" s="111"/>
      <c r="AH83" s="111"/>
    </row>
    <row r="84" spans="22:34" ht="18" customHeight="1" x14ac:dyDescent="0.25">
      <c r="V84" s="111"/>
      <c r="W84" s="111"/>
      <c r="X84" s="99"/>
      <c r="Y84" s="111"/>
      <c r="Z84" s="111"/>
      <c r="AA84" s="111"/>
      <c r="AB84" s="111"/>
      <c r="AC84" s="111"/>
      <c r="AD84" s="111"/>
      <c r="AE84" s="111"/>
      <c r="AF84" s="111"/>
      <c r="AG84" s="111"/>
      <c r="AH84" s="111"/>
    </row>
    <row r="85" spans="22:34" ht="18" customHeight="1" x14ac:dyDescent="0.25">
      <c r="V85" s="111"/>
      <c r="W85" s="111"/>
      <c r="X85" s="99"/>
      <c r="Y85" s="111"/>
      <c r="Z85" s="111"/>
      <c r="AA85" s="111"/>
      <c r="AB85" s="111"/>
      <c r="AC85" s="111"/>
      <c r="AD85" s="111"/>
      <c r="AE85" s="111"/>
      <c r="AF85" s="111"/>
      <c r="AG85" s="111"/>
      <c r="AH85" s="111"/>
    </row>
    <row r="86" spans="22:34" ht="18" customHeight="1" x14ac:dyDescent="0.25">
      <c r="V86" s="111"/>
      <c r="W86" s="111"/>
      <c r="X86" s="99"/>
      <c r="Y86" s="111"/>
      <c r="Z86" s="111"/>
      <c r="AA86" s="111"/>
      <c r="AB86" s="111"/>
      <c r="AC86" s="111"/>
      <c r="AD86" s="111"/>
      <c r="AE86" s="111"/>
      <c r="AF86" s="111"/>
      <c r="AG86" s="111"/>
      <c r="AH86" s="111"/>
    </row>
    <row r="87" spans="22:34" ht="18" customHeight="1" x14ac:dyDescent="0.25">
      <c r="V87" s="111"/>
      <c r="W87" s="111"/>
      <c r="X87" s="99"/>
      <c r="Y87" s="111"/>
      <c r="Z87" s="111"/>
      <c r="AA87" s="111"/>
      <c r="AB87" s="111"/>
      <c r="AC87" s="111"/>
      <c r="AD87" s="111"/>
      <c r="AE87" s="111"/>
      <c r="AF87" s="111"/>
      <c r="AG87" s="111"/>
      <c r="AH87" s="111"/>
    </row>
    <row r="88" spans="22:34" ht="18" customHeight="1" x14ac:dyDescent="0.25">
      <c r="V88" s="111"/>
      <c r="W88" s="111"/>
      <c r="X88" s="99"/>
      <c r="Y88" s="111"/>
      <c r="Z88" s="111"/>
      <c r="AA88" s="111"/>
      <c r="AB88" s="111"/>
      <c r="AC88" s="111"/>
      <c r="AD88" s="111"/>
      <c r="AE88" s="111"/>
      <c r="AF88" s="111"/>
      <c r="AG88" s="111"/>
      <c r="AH88" s="111"/>
    </row>
    <row r="89" spans="22:34" ht="18" customHeight="1" x14ac:dyDescent="0.25">
      <c r="V89" s="111"/>
      <c r="W89" s="111"/>
      <c r="X89" s="99"/>
      <c r="Y89" s="111"/>
      <c r="Z89" s="111"/>
      <c r="AA89" s="111"/>
      <c r="AB89" s="111"/>
      <c r="AC89" s="111"/>
      <c r="AD89" s="111"/>
      <c r="AE89" s="111"/>
      <c r="AF89" s="111"/>
      <c r="AG89" s="111"/>
      <c r="AH89" s="111"/>
    </row>
    <row r="90" spans="22:34" ht="18" customHeight="1" x14ac:dyDescent="0.25">
      <c r="V90" s="111"/>
      <c r="W90" s="111"/>
      <c r="X90" s="99"/>
      <c r="Y90" s="111"/>
      <c r="Z90" s="111"/>
      <c r="AA90" s="111"/>
      <c r="AB90" s="111"/>
      <c r="AC90" s="111"/>
      <c r="AD90" s="111"/>
      <c r="AE90" s="111"/>
      <c r="AF90" s="111"/>
      <c r="AG90" s="111"/>
      <c r="AH90" s="111"/>
    </row>
    <row r="91" spans="22:34" ht="18" customHeight="1" x14ac:dyDescent="0.25">
      <c r="V91" s="111"/>
      <c r="W91" s="111"/>
      <c r="X91" s="99"/>
      <c r="Y91" s="111"/>
      <c r="Z91" s="111"/>
      <c r="AA91" s="111"/>
      <c r="AB91" s="111"/>
      <c r="AC91" s="111"/>
      <c r="AD91" s="111"/>
      <c r="AE91" s="111"/>
      <c r="AF91" s="111"/>
      <c r="AG91" s="111"/>
      <c r="AH91" s="111"/>
    </row>
    <row r="92" spans="22:34" ht="18" customHeight="1" x14ac:dyDescent="0.25">
      <c r="V92" s="111"/>
      <c r="W92" s="111"/>
      <c r="X92" s="99"/>
      <c r="Y92" s="111"/>
      <c r="Z92" s="111"/>
      <c r="AA92" s="111"/>
      <c r="AB92" s="111"/>
      <c r="AC92" s="111"/>
      <c r="AD92" s="111"/>
      <c r="AE92" s="111"/>
      <c r="AF92" s="111"/>
      <c r="AG92" s="111"/>
      <c r="AH92" s="111"/>
    </row>
    <row r="93" spans="22:34" ht="18" customHeight="1" x14ac:dyDescent="0.25">
      <c r="V93" s="111"/>
      <c r="W93" s="111"/>
      <c r="X93" s="99"/>
      <c r="Y93" s="111"/>
      <c r="Z93" s="111"/>
      <c r="AA93" s="111"/>
      <c r="AB93" s="111"/>
      <c r="AC93" s="111"/>
      <c r="AD93" s="111"/>
      <c r="AE93" s="111"/>
      <c r="AF93" s="111"/>
      <c r="AG93" s="111"/>
      <c r="AH93" s="111"/>
    </row>
    <row r="94" spans="22:34" ht="18" customHeight="1" x14ac:dyDescent="0.25">
      <c r="V94" s="111"/>
      <c r="W94" s="111"/>
      <c r="X94" s="99"/>
      <c r="Y94" s="111"/>
      <c r="Z94" s="111"/>
      <c r="AA94" s="111"/>
      <c r="AB94" s="111"/>
      <c r="AC94" s="111"/>
      <c r="AD94" s="111"/>
      <c r="AE94" s="111"/>
      <c r="AF94" s="111"/>
      <c r="AG94" s="111"/>
      <c r="AH94" s="111"/>
    </row>
  </sheetData>
  <mergeCells count="2">
    <mergeCell ref="K3:O3"/>
    <mergeCell ref="K2:O2"/>
  </mergeCells>
  <pageMargins left="0.55118110236220474" right="0.15748031496062992" top="0.70866141732283472" bottom="0.35433070866141736" header="0.31496062992125984" footer="0.31496062992125984"/>
  <pageSetup paperSize="122" scale="40" fitToHeight="0" orientation="landscape" r:id="rId1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111"/>
  <sheetViews>
    <sheetView zoomScale="60" zoomScaleNormal="60" workbookViewId="0">
      <pane xSplit="5" ySplit="9" topLeftCell="I19" activePane="bottomRight" state="frozen"/>
      <selection pane="topRight" activeCell="F1" sqref="F1"/>
      <selection pane="bottomLeft" activeCell="A10" sqref="A10"/>
      <selection pane="bottomRight" activeCell="S37" sqref="S37"/>
    </sheetView>
  </sheetViews>
  <sheetFormatPr baseColWidth="10" defaultColWidth="9.625" defaultRowHeight="18" customHeight="1" x14ac:dyDescent="0.25"/>
  <cols>
    <col min="1" max="1" width="2.25" style="1" customWidth="1"/>
    <col min="2" max="2" width="7.25" style="15" customWidth="1"/>
    <col min="3" max="3" width="0.875" style="15" customWidth="1"/>
    <col min="4" max="4" width="40.625" style="15" customWidth="1"/>
    <col min="5" max="5" width="0.875" style="15" customWidth="1"/>
    <col min="6" max="6" width="19.375" style="15" bestFit="1" customWidth="1"/>
    <col min="7" max="7" width="18.875" style="15" bestFit="1" customWidth="1"/>
    <col min="8" max="9" width="19.875" style="15" bestFit="1" customWidth="1"/>
    <col min="10" max="10" width="20.75" style="15" bestFit="1" customWidth="1"/>
    <col min="11" max="11" width="26" style="15" customWidth="1"/>
    <col min="12" max="12" width="20.75" style="15" bestFit="1" customWidth="1"/>
    <col min="13" max="13" width="21.375" style="15" bestFit="1" customWidth="1"/>
    <col min="14" max="14" width="22.625" style="15" bestFit="1" customWidth="1"/>
    <col min="15" max="15" width="20.75" style="15" bestFit="1" customWidth="1"/>
    <col min="16" max="16" width="19.875" style="15" bestFit="1" customWidth="1"/>
    <col min="17" max="17" width="23" style="15" bestFit="1" customWidth="1"/>
    <col min="18" max="18" width="20.5" style="15" bestFit="1" customWidth="1"/>
    <col min="19" max="19" width="18.875" style="15" bestFit="1" customWidth="1"/>
    <col min="20" max="20" width="20.75" style="15" customWidth="1"/>
    <col min="21" max="21" width="23.875" style="1" bestFit="1" customWidth="1"/>
    <col min="22" max="22" width="2.5" style="1" customWidth="1"/>
    <col min="23" max="23" width="22.375" style="1" customWidth="1"/>
    <col min="24" max="24" width="1" style="1" customWidth="1"/>
    <col min="25" max="25" width="20.625" style="1" customWidth="1"/>
    <col min="26" max="26" width="9.625" style="1" customWidth="1"/>
    <col min="27" max="27" width="16.75" style="1" customWidth="1"/>
    <col min="28" max="31" width="9.625" style="1" customWidth="1"/>
    <col min="32" max="32" width="10.875" style="1" bestFit="1" customWidth="1"/>
    <col min="33" max="16384" width="9.625" style="1"/>
  </cols>
  <sheetData>
    <row r="1" spans="1:34" ht="18" customHeight="1" x14ac:dyDescent="0.25">
      <c r="P1" s="19"/>
      <c r="Q1" s="19"/>
      <c r="R1" s="19"/>
    </row>
    <row r="2" spans="1:34" ht="18" customHeight="1" x14ac:dyDescent="0.25">
      <c r="B2" s="32"/>
      <c r="F2" s="33"/>
      <c r="G2" s="33"/>
      <c r="H2" s="33"/>
      <c r="I2" s="33"/>
      <c r="J2" s="33"/>
      <c r="K2" s="33" t="s">
        <v>120</v>
      </c>
      <c r="L2" s="33"/>
      <c r="M2" s="33"/>
      <c r="N2" s="33"/>
      <c r="O2" s="40"/>
      <c r="P2" s="33"/>
      <c r="Q2" s="33"/>
      <c r="R2" s="33"/>
      <c r="S2" s="33"/>
      <c r="T2" s="33"/>
      <c r="U2" s="7"/>
    </row>
    <row r="3" spans="1:34" ht="18" customHeight="1" x14ac:dyDescent="0.25">
      <c r="B3" s="32"/>
      <c r="F3" s="34"/>
      <c r="G3" s="34"/>
      <c r="H3" s="34"/>
      <c r="I3" s="34"/>
      <c r="J3" s="34"/>
      <c r="K3" s="117" t="s">
        <v>102</v>
      </c>
      <c r="L3" s="117"/>
      <c r="M3" s="117"/>
      <c r="N3" s="34"/>
      <c r="O3" s="34"/>
      <c r="P3" s="34"/>
      <c r="Q3" s="34"/>
      <c r="R3" s="34"/>
      <c r="S3" s="34"/>
      <c r="T3" s="34"/>
      <c r="U3" s="8"/>
    </row>
    <row r="4" spans="1:34" ht="18" customHeight="1" x14ac:dyDescent="0.25">
      <c r="B4" s="35"/>
      <c r="S4" s="19"/>
      <c r="T4" s="19"/>
      <c r="U4" s="19"/>
      <c r="V4" s="15"/>
      <c r="W4" s="15"/>
      <c r="X4" s="15"/>
      <c r="Y4" s="15"/>
      <c r="Z4" s="15"/>
    </row>
    <row r="5" spans="1:34" ht="18" customHeight="1" x14ac:dyDescent="0.25">
      <c r="B5" s="35"/>
      <c r="S5" s="19"/>
      <c r="T5" s="19"/>
      <c r="U5" s="19"/>
      <c r="V5" s="15"/>
      <c r="W5" s="15"/>
      <c r="X5" s="15"/>
      <c r="Y5" s="15"/>
      <c r="Z5" s="15"/>
    </row>
    <row r="6" spans="1:34" s="15" customFormat="1" ht="18" customHeight="1" x14ac:dyDescent="0.25">
      <c r="B6" s="27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5"/>
      <c r="T6" s="55"/>
    </row>
    <row r="7" spans="1:34" s="15" customFormat="1" ht="18" customHeight="1" x14ac:dyDescent="0.25">
      <c r="B7" s="16"/>
      <c r="E7" s="17"/>
      <c r="F7" s="14" t="s">
        <v>53</v>
      </c>
      <c r="G7" s="14" t="s">
        <v>54</v>
      </c>
      <c r="H7" s="14" t="s">
        <v>55</v>
      </c>
      <c r="I7" s="14" t="s">
        <v>65</v>
      </c>
      <c r="J7" s="14" t="s">
        <v>66</v>
      </c>
      <c r="K7" s="14" t="s">
        <v>56</v>
      </c>
      <c r="L7" s="14" t="s">
        <v>57</v>
      </c>
      <c r="M7" s="14" t="s">
        <v>58</v>
      </c>
      <c r="N7" s="14" t="s">
        <v>60</v>
      </c>
      <c r="O7" s="14" t="s">
        <v>80</v>
      </c>
      <c r="P7" s="14" t="s">
        <v>61</v>
      </c>
      <c r="Q7" s="14" t="s">
        <v>59</v>
      </c>
      <c r="R7" s="14" t="s">
        <v>62</v>
      </c>
      <c r="S7" s="56" t="s">
        <v>63</v>
      </c>
      <c r="T7" s="56" t="s">
        <v>49</v>
      </c>
      <c r="U7" s="18" t="s">
        <v>50</v>
      </c>
      <c r="W7" s="15" t="s">
        <v>69</v>
      </c>
    </row>
    <row r="8" spans="1:34" s="15" customFormat="1" ht="18" customHeight="1" x14ac:dyDescent="0.25">
      <c r="B8" s="20"/>
      <c r="E8" s="17"/>
      <c r="F8" s="9" t="s">
        <v>81</v>
      </c>
      <c r="G8" s="9" t="s">
        <v>82</v>
      </c>
      <c r="H8" s="9" t="s">
        <v>83</v>
      </c>
      <c r="I8" s="9" t="s">
        <v>84</v>
      </c>
      <c r="J8" s="9" t="s">
        <v>85</v>
      </c>
      <c r="K8" s="9" t="s">
        <v>86</v>
      </c>
      <c r="L8" s="9" t="s">
        <v>87</v>
      </c>
      <c r="M8" s="9" t="s">
        <v>88</v>
      </c>
      <c r="N8" s="9" t="s">
        <v>89</v>
      </c>
      <c r="O8" s="9" t="s">
        <v>90</v>
      </c>
      <c r="P8" s="9" t="s">
        <v>91</v>
      </c>
      <c r="Q8" s="9" t="s">
        <v>99</v>
      </c>
      <c r="R8" s="9" t="s">
        <v>92</v>
      </c>
      <c r="S8" s="57" t="s">
        <v>93</v>
      </c>
      <c r="T8" s="57" t="s">
        <v>94</v>
      </c>
      <c r="U8" s="21" t="s">
        <v>64</v>
      </c>
      <c r="W8" s="15" t="s">
        <v>70</v>
      </c>
    </row>
    <row r="9" spans="1:34" s="49" customFormat="1" ht="24.95" customHeight="1" x14ac:dyDescent="0.15">
      <c r="A9" s="41"/>
      <c r="B9" s="42" t="s">
        <v>0</v>
      </c>
      <c r="C9" s="43"/>
      <c r="D9" s="44" t="s">
        <v>1</v>
      </c>
      <c r="E9" s="45"/>
      <c r="F9" s="58">
        <f t="shared" ref="F9:T9" si="0">SUM(F11,F12,F13,F14,F19,F20,F21,F22,F23,F24,F10)</f>
        <v>6040083149</v>
      </c>
      <c r="G9" s="58">
        <f t="shared" si="0"/>
        <v>2801038154</v>
      </c>
      <c r="H9" s="58">
        <f t="shared" si="0"/>
        <v>7911203605</v>
      </c>
      <c r="I9" s="58">
        <f>SUM(I11,I12,I13,I14,I19,I20,I21,I22,I23,I24,I10)</f>
        <v>15371704072</v>
      </c>
      <c r="J9" s="58">
        <f t="shared" si="0"/>
        <v>126157492435</v>
      </c>
      <c r="K9" s="58">
        <f t="shared" si="0"/>
        <v>719097933725</v>
      </c>
      <c r="L9" s="58">
        <f t="shared" si="0"/>
        <v>41331774540</v>
      </c>
      <c r="M9" s="58">
        <f t="shared" si="0"/>
        <v>30775027148</v>
      </c>
      <c r="N9" s="58">
        <f t="shared" si="0"/>
        <v>1207565475</v>
      </c>
      <c r="O9" s="58">
        <f t="shared" si="0"/>
        <v>106549043817</v>
      </c>
      <c r="P9" s="58">
        <f t="shared" si="0"/>
        <v>17376144560</v>
      </c>
      <c r="Q9" s="58">
        <f>SUM(Q11,Q12,Q13,Q14,Q19,Q20,Q21,Q22,Q23,Q24,Q10)</f>
        <v>647726300165</v>
      </c>
      <c r="R9" s="58">
        <f t="shared" si="0"/>
        <v>14841027500</v>
      </c>
      <c r="S9" s="46">
        <f>SUM(S11,S12,S13,S14,S19,S20,S21,S22,S23,S24,S10)</f>
        <v>1638194000</v>
      </c>
      <c r="T9" s="46">
        <f t="shared" si="0"/>
        <v>10568421000</v>
      </c>
      <c r="U9" s="46">
        <f>SUM(U11,U12,U13,U14,U19,U20,U21,U22,U24,U10,U23)</f>
        <v>1749392953345</v>
      </c>
      <c r="V9" s="47"/>
      <c r="W9" s="53">
        <f>SUM(W11,W10,W12,W13,W14,W19,W20,W21,W22,W24,W23)</f>
        <v>1737186338345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s="17" customFormat="1" ht="22.5" customHeight="1" x14ac:dyDescent="0.3">
      <c r="A10" s="24"/>
      <c r="B10" s="22" t="s">
        <v>37</v>
      </c>
      <c r="D10" s="23" t="s">
        <v>14</v>
      </c>
      <c r="F10" s="11">
        <v>26078323</v>
      </c>
      <c r="G10" s="11">
        <v>5355800</v>
      </c>
      <c r="H10" s="11">
        <v>121426392</v>
      </c>
      <c r="I10" s="11">
        <v>108687860</v>
      </c>
      <c r="J10" s="11">
        <v>170320145</v>
      </c>
      <c r="K10" s="11">
        <v>1093413650</v>
      </c>
      <c r="L10" s="11">
        <v>68658723</v>
      </c>
      <c r="M10" s="11">
        <v>50221961</v>
      </c>
      <c r="N10" s="11">
        <v>34529244</v>
      </c>
      <c r="O10" s="11">
        <v>66101029</v>
      </c>
      <c r="P10" s="11">
        <v>216063444</v>
      </c>
      <c r="Q10" s="11">
        <v>16904193</v>
      </c>
      <c r="R10" s="11">
        <v>149792966</v>
      </c>
      <c r="S10" s="11"/>
      <c r="T10" s="11">
        <v>5708000</v>
      </c>
      <c r="U10" s="11">
        <f>SUM(F10:T10)</f>
        <v>2133261730</v>
      </c>
      <c r="V10" s="25"/>
      <c r="W10" s="5">
        <f>+U10-T10-S10</f>
        <v>2127553730</v>
      </c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</row>
    <row r="11" spans="1:34" s="17" customFormat="1" ht="22.5" customHeight="1" x14ac:dyDescent="0.3">
      <c r="A11" s="24"/>
      <c r="B11" s="22" t="s">
        <v>21</v>
      </c>
      <c r="D11" s="23" t="s">
        <v>22</v>
      </c>
      <c r="F11" s="11">
        <v>1315073</v>
      </c>
      <c r="G11" s="11">
        <v>613170</v>
      </c>
      <c r="H11" s="11">
        <v>6059498</v>
      </c>
      <c r="I11" s="11">
        <v>18595254</v>
      </c>
      <c r="J11" s="11">
        <v>10308103</v>
      </c>
      <c r="K11" s="11">
        <v>98739341</v>
      </c>
      <c r="L11" s="11">
        <v>6168911</v>
      </c>
      <c r="M11" s="11">
        <v>4789256</v>
      </c>
      <c r="N11" s="11">
        <v>1701864</v>
      </c>
      <c r="O11" s="11">
        <v>2505874</v>
      </c>
      <c r="P11" s="11">
        <v>13268336</v>
      </c>
      <c r="Q11" s="11"/>
      <c r="R11" s="11">
        <v>4368292</v>
      </c>
      <c r="S11" s="11">
        <v>1915000</v>
      </c>
      <c r="T11" s="11"/>
      <c r="U11" s="11">
        <f t="shared" ref="U11:U13" si="1">SUM(F11:T11)</f>
        <v>170347972</v>
      </c>
      <c r="V11" s="25"/>
      <c r="W11" s="52">
        <f>+U11-T11-S11</f>
        <v>168432972</v>
      </c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</row>
    <row r="12" spans="1:34" s="17" customFormat="1" ht="22.5" customHeight="1" x14ac:dyDescent="0.3">
      <c r="A12" s="24"/>
      <c r="B12" s="22" t="s">
        <v>23</v>
      </c>
      <c r="D12" s="23" t="s">
        <v>24</v>
      </c>
      <c r="F12" s="11"/>
      <c r="G12" s="11"/>
      <c r="H12" s="11"/>
      <c r="I12" s="11">
        <v>30000</v>
      </c>
      <c r="J12" s="11">
        <v>3241692934</v>
      </c>
      <c r="K12" s="11">
        <v>6788027559</v>
      </c>
      <c r="L12" s="11">
        <v>0</v>
      </c>
      <c r="M12" s="11"/>
      <c r="N12" s="11"/>
      <c r="O12" s="11"/>
      <c r="P12" s="11"/>
      <c r="Q12" s="11">
        <v>23693663336</v>
      </c>
      <c r="R12" s="11">
        <v>17773607</v>
      </c>
      <c r="S12" s="11">
        <v>222403000</v>
      </c>
      <c r="T12" s="11"/>
      <c r="U12" s="11">
        <f t="shared" si="1"/>
        <v>33963590436</v>
      </c>
      <c r="V12" s="25"/>
      <c r="W12" s="52">
        <f>+U12-T12-S12</f>
        <v>33741187436</v>
      </c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</row>
    <row r="13" spans="1:34" s="17" customFormat="1" ht="22.5" customHeight="1" x14ac:dyDescent="0.3">
      <c r="A13" s="24"/>
      <c r="B13" s="22" t="s">
        <v>25</v>
      </c>
      <c r="D13" s="23" t="s">
        <v>26</v>
      </c>
      <c r="F13" s="11">
        <v>138911795</v>
      </c>
      <c r="G13" s="11">
        <v>56269427</v>
      </c>
      <c r="H13" s="11">
        <v>303515901</v>
      </c>
      <c r="I13" s="11">
        <v>257413370</v>
      </c>
      <c r="J13" s="11">
        <v>1181787849</v>
      </c>
      <c r="K13" s="11">
        <v>9100855766</v>
      </c>
      <c r="L13" s="11">
        <v>687931660</v>
      </c>
      <c r="M13" s="11">
        <v>742988239</v>
      </c>
      <c r="N13" s="11">
        <v>148423034</v>
      </c>
      <c r="O13" s="11">
        <v>405201353</v>
      </c>
      <c r="P13" s="11">
        <v>484791443</v>
      </c>
      <c r="Q13" s="11">
        <v>42448155675</v>
      </c>
      <c r="R13" s="11">
        <v>371643681</v>
      </c>
      <c r="S13" s="11">
        <v>41189000</v>
      </c>
      <c r="T13" s="11">
        <v>125012000</v>
      </c>
      <c r="U13" s="11">
        <f t="shared" si="1"/>
        <v>56494090193</v>
      </c>
      <c r="V13" s="25"/>
      <c r="W13" s="52">
        <f t="shared" ref="W13:W49" si="2">+U13-T13-S13</f>
        <v>56327889193</v>
      </c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</row>
    <row r="14" spans="1:34" s="17" customFormat="1" ht="22.5" customHeight="1" x14ac:dyDescent="0.3">
      <c r="A14" s="24"/>
      <c r="B14" s="22" t="s">
        <v>44</v>
      </c>
      <c r="D14" s="23" t="s">
        <v>2</v>
      </c>
      <c r="F14" s="11">
        <f t="shared" ref="F14:R14" si="3">SUM(F15,F18)</f>
        <v>5331263000</v>
      </c>
      <c r="G14" s="11">
        <f t="shared" si="3"/>
        <v>2589520000</v>
      </c>
      <c r="H14" s="11">
        <f t="shared" si="3"/>
        <v>7183731000</v>
      </c>
      <c r="I14" s="11">
        <f t="shared" si="3"/>
        <v>12615898000</v>
      </c>
      <c r="J14" s="11">
        <f t="shared" si="3"/>
        <v>94930223592</v>
      </c>
      <c r="K14" s="11">
        <f>SUM(K15,K18)</f>
        <v>668857532123</v>
      </c>
      <c r="L14" s="11">
        <f t="shared" si="3"/>
        <v>35741063471</v>
      </c>
      <c r="M14" s="11">
        <f t="shared" si="3"/>
        <v>24640315439</v>
      </c>
      <c r="N14" s="11">
        <f t="shared" si="3"/>
        <v>914363000</v>
      </c>
      <c r="O14" s="11">
        <f>SUM(O15,O18)</f>
        <v>98440287375</v>
      </c>
      <c r="P14" s="11">
        <f>SUM(P15,P18)</f>
        <v>14809895588</v>
      </c>
      <c r="Q14" s="11">
        <f>SUM(Q15,Q18)</f>
        <v>139028890000</v>
      </c>
      <c r="R14" s="11">
        <f t="shared" si="3"/>
        <v>13003391000</v>
      </c>
      <c r="S14" s="11">
        <f>SUM(S15,S18)</f>
        <v>1217000000</v>
      </c>
      <c r="T14" s="11">
        <f>SUM(T15,T18)</f>
        <v>10426323000</v>
      </c>
      <c r="U14" s="11">
        <f>SUM(U15,U18)</f>
        <v>1129729696588</v>
      </c>
      <c r="V14" s="25"/>
      <c r="W14" s="5">
        <f>+U14-T14-S14</f>
        <v>1118086373588</v>
      </c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</row>
    <row r="15" spans="1:34" s="17" customFormat="1" ht="22.5" customHeight="1" x14ac:dyDescent="0.3">
      <c r="A15" s="24"/>
      <c r="B15" s="22" t="s">
        <v>20</v>
      </c>
      <c r="D15" s="23" t="s">
        <v>45</v>
      </c>
      <c r="F15" s="11">
        <f t="shared" ref="F15:R15" si="4">SUM(F16:F17)</f>
        <v>5331263000</v>
      </c>
      <c r="G15" s="11">
        <f t="shared" si="4"/>
        <v>2589520000</v>
      </c>
      <c r="H15" s="11">
        <f t="shared" si="4"/>
        <v>7183731000</v>
      </c>
      <c r="I15" s="11">
        <f t="shared" si="4"/>
        <v>12615898000</v>
      </c>
      <c r="J15" s="11">
        <f t="shared" si="4"/>
        <v>94930223592</v>
      </c>
      <c r="K15" s="11">
        <f>SUM(K16:K17)</f>
        <v>668857532123</v>
      </c>
      <c r="L15" s="11">
        <f t="shared" si="4"/>
        <v>35741063471</v>
      </c>
      <c r="M15" s="11">
        <f t="shared" si="4"/>
        <v>24640315439</v>
      </c>
      <c r="N15" s="11">
        <f t="shared" si="4"/>
        <v>914363000</v>
      </c>
      <c r="O15" s="11">
        <f t="shared" si="4"/>
        <v>98440287375</v>
      </c>
      <c r="P15" s="11">
        <f>SUM(P16:P17)</f>
        <v>14438069000</v>
      </c>
      <c r="Q15" s="11">
        <f>SUM(Q16:Q17)</f>
        <v>139028890000</v>
      </c>
      <c r="R15" s="11">
        <f t="shared" si="4"/>
        <v>13003391000</v>
      </c>
      <c r="S15" s="11">
        <f>SUM(S16:S17)</f>
        <v>1217000000</v>
      </c>
      <c r="T15" s="11">
        <f>SUM(T16:T17)</f>
        <v>10426323000</v>
      </c>
      <c r="U15" s="11">
        <f>SUM(U16:U17)</f>
        <v>1129357870000</v>
      </c>
      <c r="V15" s="25"/>
      <c r="W15" s="5">
        <f t="shared" si="2"/>
        <v>1117714547000</v>
      </c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</row>
    <row r="16" spans="1:34" s="17" customFormat="1" ht="22.5" customHeight="1" x14ac:dyDescent="0.3">
      <c r="A16" s="24"/>
      <c r="B16" s="22"/>
      <c r="D16" s="23" t="s">
        <v>3</v>
      </c>
      <c r="F16" s="11">
        <v>5059985000</v>
      </c>
      <c r="G16" s="11">
        <v>2335652000</v>
      </c>
      <c r="H16" s="11">
        <v>6581000000</v>
      </c>
      <c r="I16" s="11">
        <v>8020000000</v>
      </c>
      <c r="J16" s="11">
        <v>12430000000</v>
      </c>
      <c r="K16" s="11">
        <v>83568079000</v>
      </c>
      <c r="L16" s="11">
        <v>5844765000</v>
      </c>
      <c r="M16" s="11">
        <v>4660000000</v>
      </c>
      <c r="N16" s="11">
        <v>830095000</v>
      </c>
      <c r="O16" s="11">
        <v>5939000000</v>
      </c>
      <c r="P16" s="11">
        <v>11941734000</v>
      </c>
      <c r="Q16" s="11">
        <v>9371890000</v>
      </c>
      <c r="R16" s="11">
        <v>10323000000</v>
      </c>
      <c r="S16" s="11">
        <v>1217000000</v>
      </c>
      <c r="T16" s="11">
        <v>6527000000</v>
      </c>
      <c r="U16" s="11">
        <f>SUM(F16:T16)</f>
        <v>174649200000</v>
      </c>
      <c r="V16" s="25"/>
      <c r="W16" s="52">
        <f t="shared" si="2"/>
        <v>166905200000</v>
      </c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</row>
    <row r="17" spans="1:34" s="17" customFormat="1" ht="22.5" customHeight="1" x14ac:dyDescent="0.3">
      <c r="A17" s="24"/>
      <c r="B17" s="22"/>
      <c r="D17" s="23" t="s">
        <v>48</v>
      </c>
      <c r="F17" s="11">
        <v>271278000</v>
      </c>
      <c r="G17" s="11">
        <v>253868000</v>
      </c>
      <c r="H17" s="11">
        <v>602731000</v>
      </c>
      <c r="I17" s="11">
        <v>4595898000</v>
      </c>
      <c r="J17" s="11">
        <v>82500223592</v>
      </c>
      <c r="K17" s="11">
        <v>585289453123</v>
      </c>
      <c r="L17" s="11">
        <v>29896298471</v>
      </c>
      <c r="M17" s="11">
        <v>19980315439</v>
      </c>
      <c r="N17" s="11">
        <v>84268000</v>
      </c>
      <c r="O17" s="11">
        <v>92501287375</v>
      </c>
      <c r="P17" s="11">
        <v>2496335000</v>
      </c>
      <c r="Q17" s="11">
        <v>129657000000</v>
      </c>
      <c r="R17" s="11">
        <v>2680391000</v>
      </c>
      <c r="S17" s="11"/>
      <c r="T17" s="11">
        <v>3899323000</v>
      </c>
      <c r="U17" s="11">
        <f t="shared" ref="U17:U24" si="5">SUM(F17:T17)</f>
        <v>954708670000</v>
      </c>
      <c r="V17" s="25"/>
      <c r="W17" s="52">
        <f>+U17-T17-S17</f>
        <v>950809347000</v>
      </c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</row>
    <row r="18" spans="1:34" s="17" customFormat="1" ht="22.5" customHeight="1" x14ac:dyDescent="0.3">
      <c r="A18" s="24"/>
      <c r="B18" s="22" t="s">
        <v>31</v>
      </c>
      <c r="D18" s="23" t="s">
        <v>46</v>
      </c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>
        <v>371826588</v>
      </c>
      <c r="Q18" s="11"/>
      <c r="R18" s="11"/>
      <c r="S18" s="11"/>
      <c r="T18" s="11"/>
      <c r="U18" s="11">
        <f t="shared" si="5"/>
        <v>371826588</v>
      </c>
      <c r="V18" s="25"/>
      <c r="W18" s="52">
        <f t="shared" si="2"/>
        <v>371826588</v>
      </c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</row>
    <row r="19" spans="1:34" s="17" customFormat="1" ht="22.5" customHeight="1" x14ac:dyDescent="0.3">
      <c r="A19" s="24"/>
      <c r="B19" s="22" t="s">
        <v>4</v>
      </c>
      <c r="D19" s="23" t="s">
        <v>27</v>
      </c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>
        <v>11378000</v>
      </c>
      <c r="U19" s="11">
        <f t="shared" si="5"/>
        <v>11378000</v>
      </c>
      <c r="V19" s="25"/>
      <c r="W19" s="5">
        <f t="shared" si="2"/>
        <v>0</v>
      </c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</row>
    <row r="20" spans="1:34" s="17" customFormat="1" ht="22.5" customHeight="1" x14ac:dyDescent="0.3">
      <c r="A20" s="24"/>
      <c r="B20" s="22" t="s">
        <v>71</v>
      </c>
      <c r="D20" s="23" t="s">
        <v>28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>
        <f t="shared" si="5"/>
        <v>0</v>
      </c>
      <c r="V20" s="25"/>
      <c r="W20" s="5">
        <f t="shared" si="2"/>
        <v>0</v>
      </c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</row>
    <row r="21" spans="1:34" s="17" customFormat="1" ht="22.5" customHeight="1" x14ac:dyDescent="0.3">
      <c r="A21" s="24"/>
      <c r="B21" s="22" t="s">
        <v>72</v>
      </c>
      <c r="D21" s="23" t="s">
        <v>29</v>
      </c>
      <c r="F21" s="11">
        <v>249588720</v>
      </c>
      <c r="G21" s="11">
        <v>82111791</v>
      </c>
      <c r="H21" s="11">
        <v>250328548</v>
      </c>
      <c r="I21" s="11">
        <v>252773071</v>
      </c>
      <c r="J21" s="11">
        <v>394361910</v>
      </c>
      <c r="K21" s="11">
        <v>6430171307</v>
      </c>
      <c r="L21" s="11">
        <v>217581164</v>
      </c>
      <c r="M21" s="11">
        <v>1798306150</v>
      </c>
      <c r="N21" s="11">
        <v>96566885</v>
      </c>
      <c r="O21" s="11">
        <v>52915212</v>
      </c>
      <c r="P21" s="11">
        <v>531984201</v>
      </c>
      <c r="Q21" s="11">
        <v>109291182</v>
      </c>
      <c r="R21" s="11">
        <v>379817144</v>
      </c>
      <c r="S21" s="11">
        <v>25398000</v>
      </c>
      <c r="T21" s="11"/>
      <c r="U21" s="11">
        <f t="shared" si="5"/>
        <v>10871195285</v>
      </c>
      <c r="V21" s="25"/>
      <c r="W21" s="52">
        <f t="shared" si="2"/>
        <v>10845797285</v>
      </c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</row>
    <row r="22" spans="1:34" s="17" customFormat="1" ht="22.5" customHeight="1" x14ac:dyDescent="0.3">
      <c r="A22" s="24"/>
      <c r="B22" s="22" t="s">
        <v>73</v>
      </c>
      <c r="D22" s="23" t="s">
        <v>51</v>
      </c>
      <c r="F22" s="11"/>
      <c r="G22" s="11"/>
      <c r="H22" s="11"/>
      <c r="I22" s="11"/>
      <c r="J22" s="11"/>
      <c r="K22" s="11"/>
      <c r="L22" s="11"/>
      <c r="M22" s="11"/>
      <c r="N22" s="11">
        <v>0</v>
      </c>
      <c r="O22" s="11"/>
      <c r="P22" s="11"/>
      <c r="Q22" s="11">
        <v>377167643145</v>
      </c>
      <c r="R22" s="11"/>
      <c r="S22" s="11"/>
      <c r="T22" s="11"/>
      <c r="U22" s="11">
        <f t="shared" si="5"/>
        <v>377167643145</v>
      </c>
      <c r="V22" s="25"/>
      <c r="W22" s="52">
        <f>+U22-T22-S22</f>
        <v>377167643145</v>
      </c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</row>
    <row r="23" spans="1:34" s="17" customFormat="1" ht="22.5" customHeight="1" x14ac:dyDescent="0.3">
      <c r="A23" s="24"/>
      <c r="B23" s="22">
        <v>14</v>
      </c>
      <c r="D23" s="23" t="s">
        <v>95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>
        <f t="shared" si="5"/>
        <v>0</v>
      </c>
      <c r="V23" s="25"/>
      <c r="W23" s="5">
        <f t="shared" si="2"/>
        <v>0</v>
      </c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</row>
    <row r="24" spans="1:34" s="17" customFormat="1" ht="22.5" customHeight="1" x14ac:dyDescent="0.3">
      <c r="A24" s="24"/>
      <c r="B24" s="22" t="s">
        <v>74</v>
      </c>
      <c r="D24" s="23" t="s">
        <v>5</v>
      </c>
      <c r="F24" s="11">
        <v>292926238</v>
      </c>
      <c r="G24" s="11">
        <v>67167966</v>
      </c>
      <c r="H24" s="11">
        <v>46142266</v>
      </c>
      <c r="I24" s="11">
        <v>2118306517</v>
      </c>
      <c r="J24" s="11">
        <v>26228797902</v>
      </c>
      <c r="K24" s="11">
        <v>26729193979</v>
      </c>
      <c r="L24" s="11">
        <v>4610370611</v>
      </c>
      <c r="M24" s="11">
        <v>3538406103</v>
      </c>
      <c r="N24" s="11">
        <v>11981448</v>
      </c>
      <c r="O24" s="11">
        <v>7582032974</v>
      </c>
      <c r="P24" s="11">
        <v>1320141548</v>
      </c>
      <c r="Q24" s="11">
        <v>65261752634</v>
      </c>
      <c r="R24" s="11">
        <v>914240810</v>
      </c>
      <c r="S24" s="11">
        <v>130289000</v>
      </c>
      <c r="T24" s="11"/>
      <c r="U24" s="11">
        <f t="shared" si="5"/>
        <v>138851749996</v>
      </c>
      <c r="V24" s="25"/>
      <c r="W24" s="52">
        <f t="shared" si="2"/>
        <v>138721460996</v>
      </c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</row>
    <row r="25" spans="1:34" s="49" customFormat="1" ht="24.95" customHeight="1" x14ac:dyDescent="0.15">
      <c r="A25" s="41"/>
      <c r="B25" s="50"/>
      <c r="C25" s="43"/>
      <c r="D25" s="44" t="s">
        <v>6</v>
      </c>
      <c r="E25" s="45"/>
      <c r="F25" s="58">
        <f>SUM(F26,F27,F28,F29,F30,F31,F32,F41,F42,F46,F47,F48,F49)</f>
        <v>5439253239</v>
      </c>
      <c r="G25" s="58">
        <f t="shared" ref="G25:T25" si="6">SUM(G26,G27,G28,G29,G30,G31,G32,G41,G42,G46,G47,G48,G49)</f>
        <v>2541700121</v>
      </c>
      <c r="H25" s="58">
        <f t="shared" si="6"/>
        <v>7280979724</v>
      </c>
      <c r="I25" s="58">
        <f t="shared" si="6"/>
        <v>14986844711</v>
      </c>
      <c r="J25" s="58">
        <f t="shared" si="6"/>
        <v>93955128907</v>
      </c>
      <c r="K25" s="58">
        <f t="shared" si="6"/>
        <v>821752723976</v>
      </c>
      <c r="L25" s="58">
        <f t="shared" si="6"/>
        <v>50775096186</v>
      </c>
      <c r="M25" s="58">
        <f t="shared" si="6"/>
        <v>25721559284</v>
      </c>
      <c r="N25" s="58">
        <f t="shared" si="6"/>
        <v>4132417509</v>
      </c>
      <c r="O25" s="58">
        <f t="shared" si="6"/>
        <v>73839390236</v>
      </c>
      <c r="P25" s="58">
        <f t="shared" si="6"/>
        <v>17877355199</v>
      </c>
      <c r="Q25" s="58">
        <f t="shared" si="6"/>
        <v>652027745383</v>
      </c>
      <c r="R25" s="58">
        <f t="shared" si="6"/>
        <v>15437698511</v>
      </c>
      <c r="S25" s="46">
        <f t="shared" si="6"/>
        <v>1467133000</v>
      </c>
      <c r="T25" s="46">
        <f t="shared" si="6"/>
        <v>9968653000</v>
      </c>
      <c r="U25" s="46">
        <f>SUM(U26,U27,U28,U29,U30,U31,U32,U41,U42,U46,U47,U48,U49)</f>
        <v>1797203678986</v>
      </c>
      <c r="V25" s="48"/>
      <c r="W25" s="53">
        <f>SUM(W26,W27,W28,W29,W30,W31,W32,W41,W42,W46,W47,W48,W49)</f>
        <v>1785767892986</v>
      </c>
      <c r="X25" s="48"/>
      <c r="Y25" s="48"/>
      <c r="Z25" s="48"/>
      <c r="AA25" s="48"/>
      <c r="AB25" s="48"/>
      <c r="AC25" s="48"/>
      <c r="AD25" s="48"/>
      <c r="AE25" s="48"/>
      <c r="AF25" s="48"/>
      <c r="AG25" s="48"/>
      <c r="AH25" s="48"/>
    </row>
    <row r="26" spans="1:34" s="17" customFormat="1" ht="22.5" customHeight="1" x14ac:dyDescent="0.3">
      <c r="A26" s="24"/>
      <c r="B26" s="22" t="s">
        <v>7</v>
      </c>
      <c r="D26" s="23" t="s">
        <v>8</v>
      </c>
      <c r="F26" s="11">
        <v>4682111381</v>
      </c>
      <c r="G26" s="11">
        <v>2212838766</v>
      </c>
      <c r="H26" s="11">
        <v>6228735111</v>
      </c>
      <c r="I26" s="11">
        <v>8363016300</v>
      </c>
      <c r="J26" s="11">
        <v>12681127033</v>
      </c>
      <c r="K26" s="11">
        <v>84333243783</v>
      </c>
      <c r="L26" s="11">
        <v>6321782103</v>
      </c>
      <c r="M26" s="11">
        <v>4682045752</v>
      </c>
      <c r="N26" s="11">
        <v>3712272864</v>
      </c>
      <c r="O26" s="11">
        <v>4932422778</v>
      </c>
      <c r="P26" s="11">
        <v>12625618248</v>
      </c>
      <c r="Q26" s="11">
        <v>9421785231</v>
      </c>
      <c r="R26" s="11">
        <v>10995269410</v>
      </c>
      <c r="S26" s="11">
        <v>1239300000</v>
      </c>
      <c r="T26" s="11">
        <v>6711071000</v>
      </c>
      <c r="U26" s="11">
        <f t="shared" ref="U26:U31" si="7">SUM(F26:T26)</f>
        <v>179142639760</v>
      </c>
      <c r="V26" s="25"/>
      <c r="W26" s="52">
        <f t="shared" si="2"/>
        <v>171192268760</v>
      </c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</row>
    <row r="27" spans="1:34" s="17" customFormat="1" ht="22.5" customHeight="1" x14ac:dyDescent="0.3">
      <c r="A27" s="24"/>
      <c r="B27" s="22" t="s">
        <v>9</v>
      </c>
      <c r="D27" s="23" t="s">
        <v>10</v>
      </c>
      <c r="F27" s="11">
        <v>162586987</v>
      </c>
      <c r="G27" s="11">
        <v>114859632</v>
      </c>
      <c r="H27" s="11">
        <v>251122060</v>
      </c>
      <c r="I27" s="11">
        <v>371628365</v>
      </c>
      <c r="J27" s="11">
        <v>762005959</v>
      </c>
      <c r="K27" s="11">
        <v>5240552647</v>
      </c>
      <c r="L27" s="11">
        <v>401767657</v>
      </c>
      <c r="M27" s="11">
        <v>205720557</v>
      </c>
      <c r="N27" s="11">
        <v>125665020</v>
      </c>
      <c r="O27" s="11">
        <v>636352823</v>
      </c>
      <c r="P27" s="11">
        <v>2979625739</v>
      </c>
      <c r="Q27" s="11">
        <v>760055817</v>
      </c>
      <c r="R27" s="11">
        <v>786033025</v>
      </c>
      <c r="S27" s="11">
        <v>106754000</v>
      </c>
      <c r="T27" s="11">
        <v>1930320000</v>
      </c>
      <c r="U27" s="11">
        <f t="shared" si="7"/>
        <v>14835050288</v>
      </c>
      <c r="V27" s="25"/>
      <c r="W27" s="52">
        <f t="shared" si="2"/>
        <v>12797976288</v>
      </c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</row>
    <row r="28" spans="1:34" s="17" customFormat="1" ht="22.5" customHeight="1" x14ac:dyDescent="0.3">
      <c r="A28" s="24"/>
      <c r="B28" s="22" t="s">
        <v>11</v>
      </c>
      <c r="D28" s="23" t="s">
        <v>52</v>
      </c>
      <c r="F28" s="11">
        <v>403756834</v>
      </c>
      <c r="G28" s="11">
        <v>50855549</v>
      </c>
      <c r="H28" s="11">
        <v>539197704</v>
      </c>
      <c r="I28" s="11">
        <v>371655099</v>
      </c>
      <c r="J28" s="11">
        <v>580753734</v>
      </c>
      <c r="K28" s="11">
        <v>4952956460</v>
      </c>
      <c r="L28" s="11">
        <v>75108692</v>
      </c>
      <c r="M28" s="11">
        <v>101786432</v>
      </c>
      <c r="N28" s="11">
        <v>184249724</v>
      </c>
      <c r="O28" s="11">
        <v>79989767</v>
      </c>
      <c r="P28" s="11">
        <v>680793094</v>
      </c>
      <c r="Q28" s="11">
        <v>39132905</v>
      </c>
      <c r="R28" s="11">
        <v>127620594</v>
      </c>
      <c r="S28" s="11"/>
      <c r="T28" s="11"/>
      <c r="U28" s="11">
        <f t="shared" si="7"/>
        <v>8187856588</v>
      </c>
      <c r="V28" s="25"/>
      <c r="W28" s="52">
        <f t="shared" si="2"/>
        <v>8187856588</v>
      </c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</row>
    <row r="29" spans="1:34" s="17" customFormat="1" ht="22.5" customHeight="1" x14ac:dyDescent="0.3">
      <c r="A29" s="24"/>
      <c r="B29" s="22" t="s">
        <v>12</v>
      </c>
      <c r="D29" s="23" t="s">
        <v>14</v>
      </c>
      <c r="F29" s="11">
        <v>75129960</v>
      </c>
      <c r="G29" s="11"/>
      <c r="H29" s="11"/>
      <c r="I29" s="11"/>
      <c r="J29" s="11"/>
      <c r="K29" s="11">
        <v>928682508</v>
      </c>
      <c r="L29" s="11"/>
      <c r="M29" s="11"/>
      <c r="N29" s="11"/>
      <c r="O29" s="11"/>
      <c r="P29" s="11"/>
      <c r="Q29" s="11">
        <v>407227456</v>
      </c>
      <c r="R29" s="11">
        <v>144558000</v>
      </c>
      <c r="S29" s="11"/>
      <c r="T29" s="11"/>
      <c r="U29" s="11">
        <f t="shared" si="7"/>
        <v>1555597924</v>
      </c>
      <c r="V29" s="25"/>
      <c r="W29" s="52">
        <f t="shared" si="2"/>
        <v>1555597924</v>
      </c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</row>
    <row r="30" spans="1:34" s="17" customFormat="1" ht="22.5" customHeight="1" x14ac:dyDescent="0.3">
      <c r="A30" s="24"/>
      <c r="B30" s="22" t="s">
        <v>13</v>
      </c>
      <c r="D30" s="23" t="s">
        <v>30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43480000</v>
      </c>
      <c r="T30" s="11">
        <v>65787000</v>
      </c>
      <c r="U30" s="11">
        <f t="shared" si="7"/>
        <v>109267000</v>
      </c>
      <c r="V30" s="25"/>
      <c r="W30" s="5">
        <f t="shared" si="2"/>
        <v>0</v>
      </c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</row>
    <row r="31" spans="1:34" s="17" customFormat="1" ht="22.5" customHeight="1" x14ac:dyDescent="0.3">
      <c r="A31" s="24"/>
      <c r="B31" s="22" t="s">
        <v>75</v>
      </c>
      <c r="D31" s="23" t="s">
        <v>67</v>
      </c>
      <c r="F31" s="11"/>
      <c r="G31" s="11"/>
      <c r="H31" s="11"/>
      <c r="I31" s="11"/>
      <c r="J31" s="11">
        <v>2064821306</v>
      </c>
      <c r="K31" s="11">
        <v>271017182</v>
      </c>
      <c r="L31" s="11"/>
      <c r="M31" s="11">
        <v>40855632</v>
      </c>
      <c r="N31" s="11"/>
      <c r="O31" s="11"/>
      <c r="P31" s="11"/>
      <c r="Q31" s="11">
        <v>375377827</v>
      </c>
      <c r="R31" s="11"/>
      <c r="S31" s="11"/>
      <c r="T31" s="11"/>
      <c r="U31" s="11">
        <f t="shared" si="7"/>
        <v>2752071947</v>
      </c>
      <c r="V31" s="25"/>
      <c r="W31" s="52">
        <f t="shared" si="2"/>
        <v>2752071947</v>
      </c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</row>
    <row r="32" spans="1:34" s="15" customFormat="1" ht="22.5" customHeight="1" x14ac:dyDescent="0.3">
      <c r="A32" s="24"/>
      <c r="B32" s="22" t="s">
        <v>76</v>
      </c>
      <c r="C32" s="17"/>
      <c r="D32" s="28" t="s">
        <v>68</v>
      </c>
      <c r="E32" s="17"/>
      <c r="F32" s="11">
        <f t="shared" ref="F32:T32" si="8">SUM(F33:F39)</f>
        <v>47158455</v>
      </c>
      <c r="G32" s="11">
        <f t="shared" si="8"/>
        <v>59097946</v>
      </c>
      <c r="H32" s="11">
        <f t="shared" si="8"/>
        <v>171275271</v>
      </c>
      <c r="I32" s="11">
        <f t="shared" si="8"/>
        <v>92334996</v>
      </c>
      <c r="J32" s="11">
        <f t="shared" si="8"/>
        <v>75465751</v>
      </c>
      <c r="K32" s="11">
        <f t="shared" si="8"/>
        <v>205350891</v>
      </c>
      <c r="L32" s="11">
        <f t="shared" si="8"/>
        <v>21190452</v>
      </c>
      <c r="M32" s="11">
        <f t="shared" si="8"/>
        <v>61186682</v>
      </c>
      <c r="N32" s="11">
        <f t="shared" si="8"/>
        <v>11593592</v>
      </c>
      <c r="O32" s="11">
        <f t="shared" si="8"/>
        <v>101439726</v>
      </c>
      <c r="P32" s="11">
        <f t="shared" si="8"/>
        <v>557655695</v>
      </c>
      <c r="Q32" s="11">
        <f t="shared" si="8"/>
        <v>25548245</v>
      </c>
      <c r="R32" s="11">
        <f t="shared" si="8"/>
        <v>208296209</v>
      </c>
      <c r="S32" s="11">
        <f t="shared" si="8"/>
        <v>12912000</v>
      </c>
      <c r="T32" s="11">
        <f t="shared" si="8"/>
        <v>136016000</v>
      </c>
      <c r="U32" s="11">
        <f>SUM(U33:U40)</f>
        <v>1786521911</v>
      </c>
      <c r="V32" s="6"/>
      <c r="W32" s="5">
        <f t="shared" si="2"/>
        <v>1637593911</v>
      </c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</row>
    <row r="33" spans="1:34" s="17" customFormat="1" ht="22.5" customHeight="1" x14ac:dyDescent="0.3">
      <c r="A33" s="24"/>
      <c r="B33" s="38" t="s">
        <v>20</v>
      </c>
      <c r="C33" s="36"/>
      <c r="D33" s="39" t="s">
        <v>38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>
        <f t="shared" ref="U33:U41" si="9">SUM(F33:T33)</f>
        <v>0</v>
      </c>
      <c r="V33" s="25"/>
      <c r="W33" s="5">
        <f t="shared" si="2"/>
        <v>0</v>
      </c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</row>
    <row r="34" spans="1:34" s="17" customFormat="1" ht="22.5" customHeight="1" x14ac:dyDescent="0.3">
      <c r="A34" s="24"/>
      <c r="B34" s="26" t="s">
        <v>39</v>
      </c>
      <c r="D34" s="23" t="s">
        <v>98</v>
      </c>
      <c r="F34" s="11"/>
      <c r="G34" s="11"/>
      <c r="H34" s="11">
        <v>0</v>
      </c>
      <c r="I34" s="11"/>
      <c r="J34" s="11"/>
      <c r="K34" s="11">
        <v>0</v>
      </c>
      <c r="L34" s="11"/>
      <c r="M34" s="11"/>
      <c r="N34" s="11"/>
      <c r="O34" s="11">
        <v>0</v>
      </c>
      <c r="P34" s="11"/>
      <c r="Q34" s="11"/>
      <c r="R34" s="11">
        <v>0</v>
      </c>
      <c r="S34" s="11"/>
      <c r="T34" s="11"/>
      <c r="U34" s="11">
        <f t="shared" si="9"/>
        <v>0</v>
      </c>
      <c r="V34" s="25"/>
      <c r="W34" s="5">
        <f t="shared" si="2"/>
        <v>0</v>
      </c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</row>
    <row r="35" spans="1:34" s="17" customFormat="1" ht="22.5" customHeight="1" x14ac:dyDescent="0.3">
      <c r="A35" s="24"/>
      <c r="B35" s="26" t="s">
        <v>31</v>
      </c>
      <c r="D35" s="23" t="s">
        <v>33</v>
      </c>
      <c r="F35" s="11">
        <v>0</v>
      </c>
      <c r="G35" s="11"/>
      <c r="H35" s="11"/>
      <c r="I35" s="11">
        <v>54115488</v>
      </c>
      <c r="J35" s="11">
        <v>0</v>
      </c>
      <c r="K35" s="11">
        <v>0</v>
      </c>
      <c r="L35" s="11">
        <v>0</v>
      </c>
      <c r="M35" s="11">
        <v>53740800</v>
      </c>
      <c r="N35" s="11"/>
      <c r="O35" s="11">
        <v>0</v>
      </c>
      <c r="P35" s="11">
        <v>0</v>
      </c>
      <c r="Q35" s="11">
        <v>0</v>
      </c>
      <c r="R35" s="11">
        <v>74256000</v>
      </c>
      <c r="S35" s="11"/>
      <c r="T35" s="11">
        <v>107955000</v>
      </c>
      <c r="U35" s="11">
        <f t="shared" si="9"/>
        <v>290067288</v>
      </c>
      <c r="V35" s="25"/>
      <c r="W35" s="52">
        <f t="shared" si="2"/>
        <v>182112288</v>
      </c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</row>
    <row r="36" spans="1:34" s="17" customFormat="1" ht="22.5" customHeight="1" x14ac:dyDescent="0.3">
      <c r="A36" s="24"/>
      <c r="B36" s="26" t="s">
        <v>32</v>
      </c>
      <c r="D36" s="23" t="s">
        <v>34</v>
      </c>
      <c r="F36" s="11"/>
      <c r="G36" s="11">
        <v>478017</v>
      </c>
      <c r="H36" s="11">
        <v>0</v>
      </c>
      <c r="I36" s="11"/>
      <c r="J36" s="11">
        <v>0</v>
      </c>
      <c r="K36" s="11">
        <v>5900070</v>
      </c>
      <c r="L36" s="11">
        <v>0</v>
      </c>
      <c r="M36" s="11">
        <v>5113968</v>
      </c>
      <c r="N36" s="11">
        <v>0</v>
      </c>
      <c r="O36" s="11">
        <v>10648127</v>
      </c>
      <c r="P36" s="11">
        <v>54740</v>
      </c>
      <c r="Q36" s="11">
        <v>0</v>
      </c>
      <c r="R36" s="11"/>
      <c r="S36" s="11"/>
      <c r="T36" s="11">
        <v>2528000</v>
      </c>
      <c r="U36" s="11">
        <f t="shared" si="9"/>
        <v>24722922</v>
      </c>
      <c r="V36" s="25"/>
      <c r="W36" s="52">
        <f t="shared" si="2"/>
        <v>22194922</v>
      </c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</row>
    <row r="37" spans="1:34" s="17" customFormat="1" ht="22.5" customHeight="1" x14ac:dyDescent="0.3">
      <c r="A37" s="24"/>
      <c r="B37" s="26" t="s">
        <v>37</v>
      </c>
      <c r="D37" s="23" t="s">
        <v>47</v>
      </c>
      <c r="F37" s="11">
        <v>0</v>
      </c>
      <c r="G37" s="11">
        <v>27101046</v>
      </c>
      <c r="H37" s="11">
        <v>0</v>
      </c>
      <c r="I37" s="11"/>
      <c r="J37" s="11">
        <v>0</v>
      </c>
      <c r="K37" s="11">
        <v>112652911</v>
      </c>
      <c r="L37" s="11">
        <v>0</v>
      </c>
      <c r="M37" s="11">
        <v>2288914</v>
      </c>
      <c r="N37" s="11">
        <v>0</v>
      </c>
      <c r="O37" s="11"/>
      <c r="P37" s="11">
        <v>136917440</v>
      </c>
      <c r="Q37" s="11">
        <v>0</v>
      </c>
      <c r="R37" s="11">
        <v>0</v>
      </c>
      <c r="S37" s="11">
        <v>12912000</v>
      </c>
      <c r="T37" s="11">
        <v>0</v>
      </c>
      <c r="U37" s="11">
        <f t="shared" si="9"/>
        <v>291872311</v>
      </c>
      <c r="V37" s="25"/>
      <c r="W37" s="52">
        <f t="shared" si="2"/>
        <v>278960311</v>
      </c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</row>
    <row r="38" spans="1:34" s="17" customFormat="1" ht="22.5" customHeight="1" x14ac:dyDescent="0.3">
      <c r="A38" s="24"/>
      <c r="B38" s="26" t="s">
        <v>21</v>
      </c>
      <c r="D38" s="23" t="s">
        <v>36</v>
      </c>
      <c r="F38" s="11">
        <v>16695745</v>
      </c>
      <c r="G38" s="11">
        <v>31477233</v>
      </c>
      <c r="H38" s="11">
        <v>75559783</v>
      </c>
      <c r="I38" s="11">
        <v>10356148</v>
      </c>
      <c r="J38" s="11">
        <v>27376162</v>
      </c>
      <c r="K38" s="11">
        <v>44999779</v>
      </c>
      <c r="L38" s="11">
        <v>21168952</v>
      </c>
      <c r="M38" s="11">
        <v>0</v>
      </c>
      <c r="N38" s="11">
        <v>10466900</v>
      </c>
      <c r="O38" s="11">
        <v>41491052</v>
      </c>
      <c r="P38" s="11">
        <v>151453550</v>
      </c>
      <c r="Q38" s="11">
        <v>19509372</v>
      </c>
      <c r="R38" s="11">
        <v>33938460</v>
      </c>
      <c r="S38" s="11"/>
      <c r="T38" s="11">
        <v>22437000</v>
      </c>
      <c r="U38" s="11">
        <f t="shared" si="9"/>
        <v>506930136</v>
      </c>
      <c r="V38" s="25"/>
      <c r="W38" s="52">
        <f t="shared" si="2"/>
        <v>484493136</v>
      </c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</row>
    <row r="39" spans="1:34" s="17" customFormat="1" ht="22.5" customHeight="1" x14ac:dyDescent="0.3">
      <c r="A39" s="24"/>
      <c r="B39" s="26" t="s">
        <v>23</v>
      </c>
      <c r="D39" s="23" t="s">
        <v>35</v>
      </c>
      <c r="F39" s="11">
        <v>30462710</v>
      </c>
      <c r="G39" s="11">
        <v>41650</v>
      </c>
      <c r="H39" s="11">
        <v>95715488</v>
      </c>
      <c r="I39" s="11">
        <v>27863360</v>
      </c>
      <c r="J39" s="11">
        <v>48089589</v>
      </c>
      <c r="K39" s="11">
        <v>41798131</v>
      </c>
      <c r="L39" s="11">
        <v>21500</v>
      </c>
      <c r="M39" s="11">
        <v>43000</v>
      </c>
      <c r="N39" s="11">
        <v>1126692</v>
      </c>
      <c r="O39" s="11">
        <v>49300547</v>
      </c>
      <c r="P39" s="11">
        <v>269229965</v>
      </c>
      <c r="Q39" s="11">
        <v>6038873</v>
      </c>
      <c r="R39" s="11">
        <v>100101749</v>
      </c>
      <c r="S39" s="11"/>
      <c r="T39" s="11">
        <v>3096000</v>
      </c>
      <c r="U39" s="11">
        <f t="shared" si="9"/>
        <v>672929254</v>
      </c>
      <c r="V39" s="25"/>
      <c r="W39" s="52">
        <f t="shared" si="2"/>
        <v>669833254</v>
      </c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</row>
    <row r="40" spans="1:34" s="17" customFormat="1" ht="22.5" customHeight="1" x14ac:dyDescent="0.3">
      <c r="A40" s="24"/>
      <c r="B40" s="26" t="s">
        <v>96</v>
      </c>
      <c r="D40" s="23" t="s">
        <v>97</v>
      </c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>
        <f t="shared" si="9"/>
        <v>0</v>
      </c>
      <c r="V40" s="25"/>
      <c r="W40" s="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</row>
    <row r="41" spans="1:34" s="17" customFormat="1" ht="22.5" customHeight="1" x14ac:dyDescent="0.3">
      <c r="A41" s="24"/>
      <c r="B41" s="29">
        <v>30</v>
      </c>
      <c r="C41" s="30"/>
      <c r="D41" s="31" t="s">
        <v>100</v>
      </c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1">
        <f t="shared" si="9"/>
        <v>0</v>
      </c>
      <c r="V41" s="25"/>
      <c r="W41" s="5">
        <f t="shared" si="2"/>
        <v>0</v>
      </c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</row>
    <row r="42" spans="1:34" ht="22.5" customHeight="1" x14ac:dyDescent="0.3">
      <c r="A42" s="3"/>
      <c r="B42" s="29" t="s">
        <v>77</v>
      </c>
      <c r="C42" s="30"/>
      <c r="D42" s="31" t="s">
        <v>15</v>
      </c>
      <c r="E42" s="17"/>
      <c r="F42" s="13">
        <f>SUM(F43:F45)</f>
        <v>6540000</v>
      </c>
      <c r="G42" s="13">
        <f t="shared" ref="G42:U42" si="10">SUM(G43:G45)</f>
        <v>0</v>
      </c>
      <c r="H42" s="13">
        <f t="shared" si="10"/>
        <v>0</v>
      </c>
      <c r="I42" s="13">
        <f t="shared" si="10"/>
        <v>3753694451</v>
      </c>
      <c r="J42" s="13">
        <f>SUM(J43:J45)</f>
        <v>55522280374</v>
      </c>
      <c r="K42" s="13">
        <f>SUM(K43:K45)</f>
        <v>616595779400</v>
      </c>
      <c r="L42" s="13">
        <f>SUM(L43:L45)</f>
        <v>38180760152</v>
      </c>
      <c r="M42" s="13">
        <f t="shared" si="10"/>
        <v>17494131862</v>
      </c>
      <c r="N42" s="13">
        <f t="shared" si="10"/>
        <v>60531275</v>
      </c>
      <c r="O42" s="13">
        <f t="shared" si="10"/>
        <v>56515226179</v>
      </c>
      <c r="P42" s="13">
        <f t="shared" si="10"/>
        <v>0</v>
      </c>
      <c r="Q42" s="13">
        <f>SUM(Q43:Q45)</f>
        <v>272066891085</v>
      </c>
      <c r="R42" s="13">
        <f t="shared" si="10"/>
        <v>2493824406</v>
      </c>
      <c r="S42" s="13">
        <f t="shared" si="10"/>
        <v>0</v>
      </c>
      <c r="T42" s="13">
        <f t="shared" si="10"/>
        <v>203001000</v>
      </c>
      <c r="U42" s="51">
        <f t="shared" si="10"/>
        <v>1062892660184</v>
      </c>
      <c r="V42" s="2"/>
      <c r="W42" s="5">
        <f t="shared" si="2"/>
        <v>1062689659184</v>
      </c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</row>
    <row r="43" spans="1:34" s="17" customFormat="1" ht="22.5" customHeight="1" x14ac:dyDescent="0.3">
      <c r="A43" s="24"/>
      <c r="B43" s="26" t="s">
        <v>20</v>
      </c>
      <c r="D43" s="23" t="s">
        <v>42</v>
      </c>
      <c r="F43" s="11">
        <v>6540000</v>
      </c>
      <c r="G43" s="11"/>
      <c r="H43" s="11"/>
      <c r="I43" s="11">
        <v>24028237</v>
      </c>
      <c r="J43" s="11">
        <v>942225195</v>
      </c>
      <c r="K43" s="11">
        <v>2561185242</v>
      </c>
      <c r="L43" s="11">
        <v>11340160</v>
      </c>
      <c r="M43" s="11">
        <v>264701786</v>
      </c>
      <c r="N43" s="11">
        <v>60531275</v>
      </c>
      <c r="O43" s="11"/>
      <c r="P43" s="11"/>
      <c r="Q43" s="11"/>
      <c r="R43" s="11">
        <v>77212671</v>
      </c>
      <c r="S43" s="11"/>
      <c r="T43" s="11"/>
      <c r="U43" s="11">
        <f t="shared" ref="U43:U49" si="11">SUM(F43:T43)</f>
        <v>3947764566</v>
      </c>
      <c r="V43" s="25"/>
      <c r="W43" s="52">
        <f t="shared" si="2"/>
        <v>3947764566</v>
      </c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</row>
    <row r="44" spans="1:34" s="17" customFormat="1" ht="22.5" customHeight="1" x14ac:dyDescent="0.3">
      <c r="A44" s="24"/>
      <c r="B44" s="26" t="s">
        <v>39</v>
      </c>
      <c r="D44" s="23" t="s">
        <v>43</v>
      </c>
      <c r="F44" s="11"/>
      <c r="G44" s="11"/>
      <c r="H44" s="11"/>
      <c r="I44" s="11">
        <v>3729666214</v>
      </c>
      <c r="J44" s="11">
        <v>54580055179</v>
      </c>
      <c r="K44" s="11">
        <v>614034594158</v>
      </c>
      <c r="L44" s="11">
        <v>38169419992</v>
      </c>
      <c r="M44" s="11">
        <v>17229430076</v>
      </c>
      <c r="N44" s="11"/>
      <c r="O44" s="11">
        <v>56515226179</v>
      </c>
      <c r="P44" s="11"/>
      <c r="Q44" s="11">
        <v>272066891085</v>
      </c>
      <c r="R44" s="11">
        <v>2416611735</v>
      </c>
      <c r="S44" s="11"/>
      <c r="T44" s="11">
        <v>203001000</v>
      </c>
      <c r="U44" s="11">
        <f t="shared" si="11"/>
        <v>1058944895618</v>
      </c>
      <c r="V44" s="25"/>
      <c r="W44" s="52">
        <f t="shared" si="2"/>
        <v>1058741894618</v>
      </c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</row>
    <row r="45" spans="1:34" s="17" customFormat="1" ht="22.5" customHeight="1" x14ac:dyDescent="0.3">
      <c r="A45" s="24"/>
      <c r="B45" s="26" t="s">
        <v>31</v>
      </c>
      <c r="D45" s="23" t="s">
        <v>101</v>
      </c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>
        <f t="shared" si="11"/>
        <v>0</v>
      </c>
      <c r="V45" s="25"/>
      <c r="W45" s="5">
        <f t="shared" si="2"/>
        <v>0</v>
      </c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</row>
    <row r="46" spans="1:34" s="17" customFormat="1" ht="22.5" customHeight="1" x14ac:dyDescent="0.3">
      <c r="A46" s="24"/>
      <c r="B46" s="22" t="s">
        <v>16</v>
      </c>
      <c r="D46" s="23" t="s">
        <v>40</v>
      </c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>
        <f t="shared" si="11"/>
        <v>0</v>
      </c>
      <c r="V46" s="25"/>
      <c r="W46" s="5">
        <f t="shared" si="2"/>
        <v>0</v>
      </c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</row>
    <row r="47" spans="1:34" s="17" customFormat="1" ht="22.5" customHeight="1" x14ac:dyDescent="0.3">
      <c r="A47" s="24"/>
      <c r="B47" s="22" t="s">
        <v>17</v>
      </c>
      <c r="D47" s="23" t="s">
        <v>18</v>
      </c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>
        <v>348929201672</v>
      </c>
      <c r="R47" s="11"/>
      <c r="S47" s="11"/>
      <c r="T47" s="11"/>
      <c r="U47" s="11">
        <f>SUM(F47:T47)</f>
        <v>348929201672</v>
      </c>
      <c r="V47" s="25"/>
      <c r="W47" s="52">
        <f t="shared" si="2"/>
        <v>348929201672</v>
      </c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</row>
    <row r="48" spans="1:34" s="17" customFormat="1" ht="22.5" customHeight="1" x14ac:dyDescent="0.3">
      <c r="A48" s="24"/>
      <c r="B48" s="22" t="s">
        <v>78</v>
      </c>
      <c r="D48" s="23" t="s">
        <v>41</v>
      </c>
      <c r="F48" s="11">
        <v>61969622</v>
      </c>
      <c r="G48" s="11">
        <v>104048228</v>
      </c>
      <c r="H48" s="11">
        <v>90649578</v>
      </c>
      <c r="I48" s="11">
        <v>2034515500</v>
      </c>
      <c r="J48" s="11">
        <v>22268674750</v>
      </c>
      <c r="K48" s="11">
        <v>109225141105</v>
      </c>
      <c r="L48" s="11">
        <v>5774487130</v>
      </c>
      <c r="M48" s="11">
        <v>3135832367</v>
      </c>
      <c r="N48" s="11">
        <v>38105034</v>
      </c>
      <c r="O48" s="11">
        <v>11573958963</v>
      </c>
      <c r="P48" s="11">
        <v>1033662423</v>
      </c>
      <c r="Q48" s="11">
        <v>20002525145</v>
      </c>
      <c r="R48" s="11">
        <v>682096867</v>
      </c>
      <c r="S48" s="11">
        <v>64677000</v>
      </c>
      <c r="T48" s="11">
        <v>922458000</v>
      </c>
      <c r="U48" s="11">
        <f t="shared" si="11"/>
        <v>177012801712</v>
      </c>
      <c r="V48" s="25"/>
      <c r="W48" s="52">
        <f t="shared" si="2"/>
        <v>176025666712</v>
      </c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</row>
    <row r="49" spans="1:34" s="17" customFormat="1" ht="22.5" customHeight="1" x14ac:dyDescent="0.3">
      <c r="A49" s="24"/>
      <c r="B49" s="29" t="s">
        <v>79</v>
      </c>
      <c r="C49" s="30"/>
      <c r="D49" s="31" t="s">
        <v>19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13">
        <v>0</v>
      </c>
      <c r="P49" s="13">
        <v>0</v>
      </c>
      <c r="Q49" s="13">
        <v>0</v>
      </c>
      <c r="R49" s="13">
        <v>0</v>
      </c>
      <c r="S49" s="13">
        <v>10000</v>
      </c>
      <c r="T49" s="13"/>
      <c r="U49" s="13">
        <f t="shared" si="11"/>
        <v>10000</v>
      </c>
      <c r="V49" s="25"/>
      <c r="W49" s="5">
        <f t="shared" si="2"/>
        <v>0</v>
      </c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</row>
    <row r="50" spans="1:34" ht="25.5" customHeight="1" x14ac:dyDescent="0.25"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4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</row>
    <row r="51" spans="1:34" ht="18" hidden="1" customHeight="1" x14ac:dyDescent="0.25"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>
        <f t="shared" ref="S51:V51" si="12">+S9-S25</f>
        <v>171061000</v>
      </c>
      <c r="T51" s="10">
        <f t="shared" si="12"/>
        <v>599768000</v>
      </c>
      <c r="U51" s="4">
        <f t="shared" si="12"/>
        <v>-47810725641</v>
      </c>
      <c r="V51" s="4">
        <f t="shared" si="12"/>
        <v>0</v>
      </c>
      <c r="W51" s="4">
        <f>+W9-W25</f>
        <v>-48581554641</v>
      </c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</row>
    <row r="52" spans="1:34" ht="18" customHeight="1" x14ac:dyDescent="0.25"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4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</row>
    <row r="53" spans="1:34" ht="18" customHeight="1" x14ac:dyDescent="0.25"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4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</row>
    <row r="54" spans="1:34" ht="18" customHeight="1" x14ac:dyDescent="0.25"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4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</row>
    <row r="55" spans="1:34" ht="18" customHeight="1" x14ac:dyDescent="0.25"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4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</row>
    <row r="56" spans="1:34" ht="18" customHeight="1" x14ac:dyDescent="0.25"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</row>
    <row r="57" spans="1:34" ht="18" customHeight="1" x14ac:dyDescent="0.25"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</row>
    <row r="58" spans="1:34" ht="18" customHeight="1" x14ac:dyDescent="0.25">
      <c r="F58" s="6"/>
      <c r="G58" s="6"/>
      <c r="H58" s="6"/>
      <c r="I58" s="6"/>
      <c r="J58" s="6"/>
      <c r="K58" s="6"/>
      <c r="L58" s="37"/>
      <c r="M58" s="6"/>
      <c r="N58" s="6"/>
      <c r="O58" s="6"/>
      <c r="P58" s="6"/>
      <c r="Q58" s="6"/>
      <c r="R58" s="6"/>
      <c r="S58" s="6"/>
      <c r="T58" s="6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</row>
    <row r="59" spans="1:34" ht="18" customHeight="1" x14ac:dyDescent="0.25"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</row>
    <row r="60" spans="1:34" ht="18" customHeight="1" x14ac:dyDescent="0.25"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</row>
    <row r="61" spans="1:34" ht="18" customHeight="1" x14ac:dyDescent="0.25"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</row>
    <row r="62" spans="1:34" ht="18" customHeight="1" x14ac:dyDescent="0.25"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</row>
    <row r="63" spans="1:34" ht="18" customHeight="1" x14ac:dyDescent="0.25"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</row>
    <row r="64" spans="1:34" ht="18" customHeight="1" x14ac:dyDescent="0.25"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</row>
    <row r="65" spans="6:34" ht="18" customHeight="1" x14ac:dyDescent="0.25"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</row>
    <row r="66" spans="6:34" ht="18" customHeight="1" x14ac:dyDescent="0.25"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</row>
    <row r="67" spans="6:34" ht="18" customHeight="1" x14ac:dyDescent="0.25"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</row>
    <row r="68" spans="6:34" ht="18" customHeight="1" x14ac:dyDescent="0.25"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</row>
    <row r="69" spans="6:34" ht="18" customHeight="1" x14ac:dyDescent="0.25"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</row>
    <row r="70" spans="6:34" ht="18" customHeight="1" x14ac:dyDescent="0.25"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</row>
    <row r="71" spans="6:34" ht="18" customHeight="1" x14ac:dyDescent="0.25"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</row>
    <row r="72" spans="6:34" ht="18" customHeight="1" x14ac:dyDescent="0.25"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</row>
    <row r="73" spans="6:34" ht="18" customHeight="1" x14ac:dyDescent="0.25"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</row>
    <row r="74" spans="6:34" ht="18" customHeight="1" x14ac:dyDescent="0.25"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</row>
    <row r="75" spans="6:34" ht="18" customHeight="1" x14ac:dyDescent="0.25"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</row>
    <row r="76" spans="6:34" ht="18" customHeight="1" x14ac:dyDescent="0.25"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</row>
    <row r="77" spans="6:34" ht="18" customHeight="1" x14ac:dyDescent="0.25"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</row>
    <row r="78" spans="6:34" ht="18" customHeight="1" x14ac:dyDescent="0.25"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</row>
    <row r="79" spans="6:34" ht="18" customHeight="1" x14ac:dyDescent="0.25"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</row>
    <row r="80" spans="6:34" ht="18" customHeight="1" x14ac:dyDescent="0.25"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</row>
    <row r="81" spans="22:34" ht="18" customHeight="1" x14ac:dyDescent="0.25"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</row>
    <row r="82" spans="22:34" ht="18" customHeight="1" x14ac:dyDescent="0.25"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</row>
    <row r="83" spans="22:34" ht="18" customHeight="1" x14ac:dyDescent="0.25"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</row>
    <row r="84" spans="22:34" ht="18" customHeight="1" x14ac:dyDescent="0.25"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</row>
    <row r="85" spans="22:34" ht="18" customHeight="1" x14ac:dyDescent="0.25"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</row>
    <row r="86" spans="22:34" ht="18" customHeight="1" x14ac:dyDescent="0.25"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</row>
    <row r="87" spans="22:34" ht="18" customHeight="1" x14ac:dyDescent="0.25"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</row>
    <row r="88" spans="22:34" ht="18" customHeight="1" x14ac:dyDescent="0.25"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</row>
    <row r="89" spans="22:34" ht="18" customHeight="1" x14ac:dyDescent="0.25"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</row>
    <row r="90" spans="22:34" ht="18" customHeight="1" x14ac:dyDescent="0.25"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</row>
    <row r="91" spans="22:34" ht="18" customHeight="1" x14ac:dyDescent="0.25"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</row>
    <row r="92" spans="22:34" ht="18" customHeight="1" x14ac:dyDescent="0.25"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</row>
    <row r="93" spans="22:34" ht="18" customHeight="1" x14ac:dyDescent="0.25"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</row>
    <row r="94" spans="22:34" ht="18" customHeight="1" x14ac:dyDescent="0.25"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</row>
    <row r="95" spans="22:34" ht="18" customHeight="1" x14ac:dyDescent="0.25"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</row>
    <row r="96" spans="22:34" ht="18" customHeight="1" x14ac:dyDescent="0.25"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</row>
    <row r="97" spans="22:34" ht="18" customHeight="1" x14ac:dyDescent="0.25"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</row>
    <row r="98" spans="22:34" ht="18" customHeight="1" x14ac:dyDescent="0.25"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</row>
    <row r="99" spans="22:34" ht="18" customHeight="1" x14ac:dyDescent="0.25"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</row>
    <row r="100" spans="22:34" ht="18" customHeight="1" x14ac:dyDescent="0.25"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</row>
    <row r="101" spans="22:34" ht="18" customHeight="1" x14ac:dyDescent="0.25"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</row>
    <row r="102" spans="22:34" ht="18" customHeight="1" x14ac:dyDescent="0.25"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</row>
    <row r="103" spans="22:34" ht="18" customHeight="1" x14ac:dyDescent="0.25"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</row>
    <row r="104" spans="22:34" ht="18" customHeight="1" x14ac:dyDescent="0.25"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</row>
    <row r="105" spans="22:34" ht="18" customHeight="1" x14ac:dyDescent="0.25"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</row>
    <row r="106" spans="22:34" ht="18" customHeight="1" x14ac:dyDescent="0.25"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</row>
    <row r="107" spans="22:34" ht="18" customHeight="1" x14ac:dyDescent="0.25"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</row>
    <row r="108" spans="22:34" ht="18" customHeight="1" x14ac:dyDescent="0.25"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</row>
    <row r="109" spans="22:34" ht="18" customHeight="1" x14ac:dyDescent="0.25"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</row>
    <row r="110" spans="22:34" ht="18" customHeight="1" x14ac:dyDescent="0.25"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</row>
    <row r="111" spans="22:34" ht="18" customHeight="1" x14ac:dyDescent="0.25"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</row>
  </sheetData>
  <mergeCells count="1">
    <mergeCell ref="K3:M3"/>
  </mergeCells>
  <pageMargins left="0.15748031496062992" right="0.15748031496062992" top="0.70866141732283472" bottom="0.35433070866141736" header="0.31496062992125984" footer="0.31496062992125984"/>
  <pageSetup scale="47" fitToHeight="0" orientation="landscape" r:id="rId1"/>
  <colBreaks count="1" manualBreakCount="1">
    <brk id="21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5E68ADEE1C284FBD16947B199F6B66" ma:contentTypeVersion="4" ma:contentTypeDescription="Crear nuevo documento." ma:contentTypeScope="" ma:versionID="8ad0da14abd0b70c79e9060a1474d14f">
  <xsd:schema xmlns:xsd="http://www.w3.org/2001/XMLSchema" xmlns:xs="http://www.w3.org/2001/XMLSchema" xmlns:p="http://schemas.microsoft.com/office/2006/metadata/properties" xmlns:ns2="df54b327-92d3-4146-ab15-643230548aa4" targetNamespace="http://schemas.microsoft.com/office/2006/metadata/properties" ma:root="true" ma:fieldsID="322c5cac2cb81b0bd06888b20c4de034" ns2:_="">
    <xsd:import namespace="df54b327-92d3-4146-ab15-643230548aa4"/>
    <xsd:element name="properties">
      <xsd:complexType>
        <xsd:sequence>
          <xsd:element name="documentManagement">
            <xsd:complexType>
              <xsd:all>
                <xsd:element ref="ns2:Ord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54b327-92d3-4146-ab15-643230548aa4" elementFormDefault="qualified">
    <xsd:import namespace="http://schemas.microsoft.com/office/2006/documentManagement/types"/>
    <xsd:import namespace="http://schemas.microsoft.com/office/infopath/2007/PartnerControls"/>
    <xsd:element name="Orden" ma:index="8" nillable="true" ma:displayName="Orden" ma:internalName="Orden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n xmlns="df54b327-92d3-4146-ab15-643230548aa4" xsi:nil="true"/>
  </documentManagement>
</p:properties>
</file>

<file path=customXml/itemProps1.xml><?xml version="1.0" encoding="utf-8"?>
<ds:datastoreItem xmlns:ds="http://schemas.openxmlformats.org/officeDocument/2006/customXml" ds:itemID="{2F62F12E-60F9-49B6-BBD0-007B4E374137}"/>
</file>

<file path=customXml/itemProps2.xml><?xml version="1.0" encoding="utf-8"?>
<ds:datastoreItem xmlns:ds="http://schemas.openxmlformats.org/officeDocument/2006/customXml" ds:itemID="{5F8C1A48-3425-436F-8726-E7623D4D8023}"/>
</file>

<file path=customXml/itemProps3.xml><?xml version="1.0" encoding="utf-8"?>
<ds:datastoreItem xmlns:ds="http://schemas.openxmlformats.org/officeDocument/2006/customXml" ds:itemID="{330581B8-1490-47AE-BAD3-908C040241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6</vt:i4>
      </vt:variant>
    </vt:vector>
  </HeadingPairs>
  <TitlesOfParts>
    <vt:vector size="9" baseType="lpstr">
      <vt:lpstr>VIGENTE FET</vt:lpstr>
      <vt:lpstr>EJECUTADO FET</vt:lpstr>
      <vt:lpstr>EJEC NO IMPRIMIR</vt:lpstr>
      <vt:lpstr>'EJEC NO IMPRIMIR'!Área_de_impresión</vt:lpstr>
      <vt:lpstr>'EJECUTADO FET'!Área_de_impresión</vt:lpstr>
      <vt:lpstr>'VIGENTE FET'!Área_de_impresión</vt:lpstr>
      <vt:lpstr>'EJEC NO IMPRIMIR'!Títulos_a_imprimir</vt:lpstr>
      <vt:lpstr>'EJECUTADO FET'!Títulos_a_imprimir</vt:lpstr>
      <vt:lpstr>'VIGENTE FET'!Títulos_a_imprimir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MODIFICACIONES PRESUPUESTARIAS DGOP</dc:subject>
  <dc:creator>LILIAN</dc:creator>
  <cp:lastModifiedBy>Juan Jutronic Oyarzun (Dirplan)</cp:lastModifiedBy>
  <cp:lastPrinted>2022-10-25T20:29:42Z</cp:lastPrinted>
  <dcterms:created xsi:type="dcterms:W3CDTF">1998-06-30T14:14:38Z</dcterms:created>
  <dcterms:modified xsi:type="dcterms:W3CDTF">2022-10-25T20:31:37Z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0x010100305E68ADEE1C284FBD16947B199F6B66</vt:lpwstr>
  </property>
</Properties>
</file>