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libros mensuales\2022\libro\marzo\FET\"/>
    </mc:Choice>
  </mc:AlternateContent>
  <bookViews>
    <workbookView xWindow="-15" yWindow="-15" windowWidth="14400" windowHeight="12855" tabRatio="713"/>
  </bookViews>
  <sheets>
    <sheet name="VIGENTE FET" sheetId="7" r:id="rId1"/>
    <sheet name="EJECUTADO FET" sheetId="12" r:id="rId2"/>
    <sheet name="EJEC NO IMPRIMIR" sheetId="5" state="hidden" r:id="rId3"/>
  </sheets>
  <definedNames>
    <definedName name="_xlnm._FilterDatabase" localSheetId="2" hidden="1">'EJEC NO IMPRIMIR'!$A$8:$AH$8</definedName>
    <definedName name="_xlnm._FilterDatabase" localSheetId="1" hidden="1">'EJECUTADO FET'!$A$8:$AH$8</definedName>
    <definedName name="_xlnm._FilterDatabase" localSheetId="0" hidden="1">'VIGENTE FET'!$A$8:$AH$8</definedName>
    <definedName name="A_impresión_IM" localSheetId="2">#REF!</definedName>
    <definedName name="A_impresión_IM" localSheetId="1">#REF!</definedName>
    <definedName name="A_impresión_IM" localSheetId="0">#REF!</definedName>
    <definedName name="A_impresión_IM">#REF!</definedName>
    <definedName name="_xlnm.Print_Area" localSheetId="2">'EJEC NO IMPRIMIR'!$A$2:$U$49</definedName>
    <definedName name="_xlnm.Print_Area" localSheetId="1">'EJECUTADO FET'!$A$2:$U$31</definedName>
    <definedName name="_xlnm.Print_Area" localSheetId="0">'VIGENTE FET'!$A$2:$U$29</definedName>
    <definedName name="INICIAL" localSheetId="2">#REF!</definedName>
    <definedName name="INICIAL" localSheetId="1">#REF!</definedName>
    <definedName name="INICIAL" localSheetId="0">#REF!</definedName>
    <definedName name="INICIAL">#REF!</definedName>
    <definedName name="_xlnm.Print_Titles" localSheetId="2">'EJEC NO IMPRIMIR'!$B:$D</definedName>
    <definedName name="_xlnm.Print_Titles" localSheetId="1">'EJECUTADO FET'!$B:$D</definedName>
    <definedName name="_xlnm.Print_Titles" localSheetId="0">'VIGENTE FET'!$B:$D</definedName>
    <definedName name="Títulos_a_imprimir_IM" localSheetId="2">#REF!</definedName>
    <definedName name="Títulos_a_imprimir_IM" localSheetId="1">#REF!</definedName>
    <definedName name="Títulos_a_imprimir_IM" localSheetId="0">#REF!</definedName>
    <definedName name="Títulos_a_imprimir_IM">#REF!</definedName>
    <definedName name="TRAMI" localSheetId="2">#REF!</definedName>
    <definedName name="TRAMI" localSheetId="1">#REF!</definedName>
    <definedName name="TRAMI" localSheetId="0">#REF!</definedName>
    <definedName name="TRAMI">#REF!</definedName>
    <definedName name="VIGENTE" localSheetId="2">#REF!</definedName>
    <definedName name="VIGENTE" localSheetId="1">#REF!</definedName>
    <definedName name="VIGENTE" localSheetId="0">#REF!</definedName>
    <definedName name="VIGENTE">#REF!</definedName>
    <definedName name="xx" localSheetId="1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L16" i="7" l="1"/>
  <c r="U12" i="12" l="1"/>
  <c r="U13" i="12"/>
  <c r="U14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V9" i="12"/>
  <c r="X9" i="12"/>
  <c r="F9" i="12"/>
  <c r="T15" i="5" l="1"/>
  <c r="T14" i="5" s="1"/>
  <c r="U13" i="5" l="1"/>
  <c r="U12" i="5"/>
  <c r="U11" i="5"/>
  <c r="U10" i="5"/>
  <c r="W10" i="5" s="1"/>
  <c r="U16" i="5"/>
  <c r="N32" i="5"/>
  <c r="O32" i="5"/>
  <c r="P32" i="5"/>
  <c r="Q32" i="5"/>
  <c r="R32" i="5"/>
  <c r="F32" i="5"/>
  <c r="G32" i="5"/>
  <c r="H32" i="5"/>
  <c r="I32" i="5"/>
  <c r="J32" i="5"/>
  <c r="K32" i="5"/>
  <c r="L32" i="5"/>
  <c r="M32" i="5"/>
  <c r="F18" i="12" l="1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47" i="5" l="1"/>
  <c r="U11" i="12" l="1"/>
  <c r="U9" i="12" s="1"/>
  <c r="W11" i="12" l="1"/>
  <c r="V33" i="12" l="1"/>
  <c r="U31" i="12"/>
  <c r="U30" i="12"/>
  <c r="W30" i="12" s="1"/>
  <c r="U29" i="12"/>
  <c r="U28" i="12"/>
  <c r="W28" i="12" s="1"/>
  <c r="T27" i="12"/>
  <c r="S27" i="12"/>
  <c r="S15" i="12" s="1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U26" i="12"/>
  <c r="U25" i="12"/>
  <c r="W25" i="12" s="1"/>
  <c r="U24" i="12"/>
  <c r="U23" i="12"/>
  <c r="U22" i="12"/>
  <c r="U21" i="12"/>
  <c r="U20" i="12"/>
  <c r="W20" i="12" s="1"/>
  <c r="U19" i="12"/>
  <c r="W19" i="12" s="1"/>
  <c r="U17" i="12"/>
  <c r="U16" i="12"/>
  <c r="W15" i="12"/>
  <c r="W14" i="12"/>
  <c r="U10" i="12"/>
  <c r="W10" i="12" s="1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W31" i="12" l="1"/>
  <c r="W21" i="12"/>
  <c r="W22" i="12"/>
  <c r="W23" i="12"/>
  <c r="T15" i="12"/>
  <c r="T33" i="12" s="1"/>
  <c r="W16" i="12"/>
  <c r="W13" i="12"/>
  <c r="W9" i="12" s="1"/>
  <c r="W33" i="12" s="1"/>
  <c r="W17" i="12"/>
  <c r="R15" i="12"/>
  <c r="G15" i="12"/>
  <c r="S33" i="12"/>
  <c r="H15" i="12"/>
  <c r="N15" i="12"/>
  <c r="O15" i="12"/>
  <c r="F15" i="12"/>
  <c r="U27" i="12"/>
  <c r="J15" i="12"/>
  <c r="L15" i="12"/>
  <c r="P15" i="12"/>
  <c r="Q15" i="12"/>
  <c r="I15" i="12"/>
  <c r="K15" i="12"/>
  <c r="M15" i="12"/>
  <c r="U18" i="12"/>
  <c r="W18" i="12" s="1"/>
  <c r="W29" i="12"/>
  <c r="W24" i="12"/>
  <c r="V31" i="7"/>
  <c r="U29" i="7"/>
  <c r="W29" i="7" s="1"/>
  <c r="U28" i="7"/>
  <c r="W28" i="7" s="1"/>
  <c r="U27" i="7"/>
  <c r="W27" i="7" s="1"/>
  <c r="U26" i="7"/>
  <c r="W26" i="7" s="1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U24" i="7"/>
  <c r="U23" i="7"/>
  <c r="W23" i="7" s="1"/>
  <c r="U22" i="7"/>
  <c r="W22" i="7" s="1"/>
  <c r="U21" i="7"/>
  <c r="W21" i="7" s="1"/>
  <c r="U20" i="7"/>
  <c r="W20" i="7" s="1"/>
  <c r="U19" i="7"/>
  <c r="W19" i="7" s="1"/>
  <c r="U18" i="7"/>
  <c r="W18" i="7" s="1"/>
  <c r="U17" i="7"/>
  <c r="W17" i="7" s="1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U15" i="7"/>
  <c r="U14" i="7"/>
  <c r="U12" i="7"/>
  <c r="W12" i="7" s="1"/>
  <c r="U11" i="7"/>
  <c r="U10" i="7"/>
  <c r="W10" i="7" s="1"/>
  <c r="S13" i="7" l="1"/>
  <c r="S31" i="7" s="1"/>
  <c r="W15" i="7"/>
  <c r="W27" i="12"/>
  <c r="G13" i="7"/>
  <c r="K13" i="7"/>
  <c r="K6" i="7" s="1"/>
  <c r="O13" i="7"/>
  <c r="H13" i="7"/>
  <c r="L13" i="7"/>
  <c r="P13" i="7"/>
  <c r="T13" i="7"/>
  <c r="T31" i="7" s="1"/>
  <c r="I13" i="7"/>
  <c r="M13" i="7"/>
  <c r="Q13" i="7"/>
  <c r="F13" i="7"/>
  <c r="J13" i="7"/>
  <c r="N13" i="7"/>
  <c r="R13" i="7"/>
  <c r="U15" i="12"/>
  <c r="U33" i="12" s="1"/>
  <c r="W11" i="7"/>
  <c r="U9" i="7"/>
  <c r="W9" i="7"/>
  <c r="W14" i="7"/>
  <c r="U25" i="7"/>
  <c r="U16" i="7"/>
  <c r="R6" i="7" l="1"/>
  <c r="I6" i="7"/>
  <c r="N6" i="7"/>
  <c r="G6" i="7"/>
  <c r="P6" i="7"/>
  <c r="W25" i="7"/>
  <c r="F6" i="7"/>
  <c r="Q6" i="7"/>
  <c r="H6" i="7"/>
  <c r="W16" i="7"/>
  <c r="J6" i="7"/>
  <c r="L6" i="7"/>
  <c r="M6" i="7"/>
  <c r="O6" i="7"/>
  <c r="U13" i="7"/>
  <c r="U31" i="7" s="1"/>
  <c r="W13" i="7"/>
  <c r="W31" i="7" s="1"/>
  <c r="Q42" i="5" l="1"/>
  <c r="U41" i="5" l="1"/>
  <c r="W41" i="5" s="1"/>
  <c r="U44" i="5"/>
  <c r="W44" i="5" s="1"/>
  <c r="G42" i="5"/>
  <c r="H42" i="5"/>
  <c r="I42" i="5"/>
  <c r="J42" i="5"/>
  <c r="K42" i="5"/>
  <c r="L42" i="5"/>
  <c r="M42" i="5"/>
  <c r="N42" i="5"/>
  <c r="O42" i="5"/>
  <c r="P42" i="5"/>
  <c r="R42" i="5"/>
  <c r="S42" i="5"/>
  <c r="T42" i="5"/>
  <c r="F42" i="5"/>
  <c r="V51" i="5" l="1"/>
  <c r="U49" i="5"/>
  <c r="W49" i="5" s="1"/>
  <c r="U48" i="5"/>
  <c r="W48" i="5" s="1"/>
  <c r="W47" i="5"/>
  <c r="U46" i="5"/>
  <c r="W46" i="5" s="1"/>
  <c r="U45" i="5"/>
  <c r="U43" i="5"/>
  <c r="U40" i="5"/>
  <c r="U39" i="5"/>
  <c r="W39" i="5" s="1"/>
  <c r="U38" i="5"/>
  <c r="W38" i="5" s="1"/>
  <c r="U37" i="5"/>
  <c r="W37" i="5" s="1"/>
  <c r="U36" i="5"/>
  <c r="W36" i="5" s="1"/>
  <c r="U35" i="5"/>
  <c r="W35" i="5" s="1"/>
  <c r="U34" i="5"/>
  <c r="W34" i="5" s="1"/>
  <c r="U33" i="5"/>
  <c r="W33" i="5" s="1"/>
  <c r="T32" i="5"/>
  <c r="S32" i="5"/>
  <c r="U31" i="5"/>
  <c r="W31" i="5" s="1"/>
  <c r="U30" i="5"/>
  <c r="W30" i="5" s="1"/>
  <c r="U29" i="5"/>
  <c r="W29" i="5" s="1"/>
  <c r="U28" i="5"/>
  <c r="W28" i="5" s="1"/>
  <c r="U27" i="5"/>
  <c r="U26" i="5"/>
  <c r="U24" i="5"/>
  <c r="W24" i="5" s="1"/>
  <c r="U23" i="5"/>
  <c r="W23" i="5" s="1"/>
  <c r="U22" i="5"/>
  <c r="W22" i="5" s="1"/>
  <c r="U21" i="5"/>
  <c r="W21" i="5" s="1"/>
  <c r="U20" i="5"/>
  <c r="W20" i="5" s="1"/>
  <c r="U19" i="5"/>
  <c r="W19" i="5" s="1"/>
  <c r="U18" i="5"/>
  <c r="W18" i="5" s="1"/>
  <c r="U17" i="5"/>
  <c r="U15" i="5" s="1"/>
  <c r="W16" i="5"/>
  <c r="S15" i="5"/>
  <c r="R15" i="5"/>
  <c r="Q15" i="5"/>
  <c r="P15" i="5"/>
  <c r="O15" i="5"/>
  <c r="N15" i="5"/>
  <c r="N14" i="5" s="1"/>
  <c r="M15" i="5"/>
  <c r="L15" i="5"/>
  <c r="K15" i="5"/>
  <c r="J15" i="5"/>
  <c r="J14" i="5" s="1"/>
  <c r="I15" i="5"/>
  <c r="H15" i="5"/>
  <c r="G15" i="5"/>
  <c r="F15" i="5"/>
  <c r="W13" i="5"/>
  <c r="W12" i="5"/>
  <c r="W11" i="5"/>
  <c r="U14" i="5" l="1"/>
  <c r="W26" i="5"/>
  <c r="Q14" i="5"/>
  <c r="Q9" i="5" s="1"/>
  <c r="F25" i="5"/>
  <c r="T25" i="5"/>
  <c r="S25" i="5"/>
  <c r="H25" i="5"/>
  <c r="G25" i="5"/>
  <c r="I25" i="5"/>
  <c r="W43" i="5"/>
  <c r="U42" i="5"/>
  <c r="W42" i="5" s="1"/>
  <c r="L25" i="5"/>
  <c r="N25" i="5"/>
  <c r="O25" i="5"/>
  <c r="Q25" i="5"/>
  <c r="K25" i="5"/>
  <c r="M25" i="5"/>
  <c r="P25" i="5"/>
  <c r="R25" i="5"/>
  <c r="J25" i="5"/>
  <c r="R14" i="5"/>
  <c r="G14" i="5"/>
  <c r="H14" i="5"/>
  <c r="I14" i="5"/>
  <c r="I9" i="5" s="1"/>
  <c r="K14" i="5"/>
  <c r="F14" i="5"/>
  <c r="S14" i="5"/>
  <c r="L14" i="5"/>
  <c r="M14" i="5"/>
  <c r="O14" i="5"/>
  <c r="P14" i="5"/>
  <c r="U32" i="5"/>
  <c r="W32" i="5" s="1"/>
  <c r="W15" i="5"/>
  <c r="W27" i="5"/>
  <c r="W17" i="5"/>
  <c r="W45" i="5"/>
  <c r="U25" i="5" l="1"/>
  <c r="Y25" i="5" s="1"/>
  <c r="W25" i="5"/>
  <c r="H9" i="5"/>
  <c r="P9" i="5"/>
  <c r="F9" i="5"/>
  <c r="G9" i="5"/>
  <c r="O9" i="5"/>
  <c r="K9" i="5"/>
  <c r="R9" i="5"/>
  <c r="S9" i="5"/>
  <c r="S51" i="5" s="1"/>
  <c r="N9" i="5"/>
  <c r="J9" i="5"/>
  <c r="M9" i="5"/>
  <c r="L9" i="5"/>
  <c r="T9" i="5"/>
  <c r="T51" i="5" s="1"/>
  <c r="U9" i="5"/>
  <c r="Y9" i="5" l="1"/>
  <c r="W14" i="5"/>
  <c r="W9" i="5" s="1"/>
  <c r="W51" i="5" s="1"/>
  <c r="U51" i="5"/>
</calcChain>
</file>

<file path=xl/sharedStrings.xml><?xml version="1.0" encoding="utf-8"?>
<sst xmlns="http://schemas.openxmlformats.org/spreadsheetml/2006/main" count="265" uniqueCount="121">
  <si>
    <t xml:space="preserve">   ST.   IT.</t>
  </si>
  <si>
    <t xml:space="preserve">I N G R E S O S </t>
  </si>
  <si>
    <t xml:space="preserve">APORTE FISCAL: </t>
  </si>
  <si>
    <t>-  Remuneraciones</t>
  </si>
  <si>
    <t>10</t>
  </si>
  <si>
    <t>SALDO INICIAL DE CAJA</t>
  </si>
  <si>
    <t>G A S T O S</t>
  </si>
  <si>
    <t>21</t>
  </si>
  <si>
    <t>GASTOS EN PERSONAL</t>
  </si>
  <si>
    <t>22</t>
  </si>
  <si>
    <t>BIENES Y SERVICIOS DE CONSUMO</t>
  </si>
  <si>
    <t>23</t>
  </si>
  <si>
    <t>24</t>
  </si>
  <si>
    <t>25</t>
  </si>
  <si>
    <t>TRANSFERENCIAS CORRIENTES</t>
  </si>
  <si>
    <t>INVERSION REAL</t>
  </si>
  <si>
    <t>32</t>
  </si>
  <si>
    <t>33</t>
  </si>
  <si>
    <t>TRANSF. DE CAPITAL</t>
  </si>
  <si>
    <t>SALDO FINAL DE CAJA</t>
  </si>
  <si>
    <t>01</t>
  </si>
  <si>
    <t>06</t>
  </si>
  <si>
    <t>RENTAS DE LA PROPIEDAD</t>
  </si>
  <si>
    <t>07</t>
  </si>
  <si>
    <t>INGRESOS DE OPERACIÓN</t>
  </si>
  <si>
    <t>08</t>
  </si>
  <si>
    <t>OTROS INGRESOS CORRIENTES</t>
  </si>
  <si>
    <t>VENTA DE ACTIVOS NO FINANCIEROS</t>
  </si>
  <si>
    <t>VENTA DE ACTIVOS FINANCIEROS</t>
  </si>
  <si>
    <t>RECUPERACION DE PRESTAMOS</t>
  </si>
  <si>
    <t>INTEGROS AL FISCO</t>
  </si>
  <si>
    <t>03</t>
  </si>
  <si>
    <t>04</t>
  </si>
  <si>
    <t>Vehiculos</t>
  </si>
  <si>
    <t>Mobiliario y Otros</t>
  </si>
  <si>
    <t>Programas Informáticos</t>
  </si>
  <si>
    <t>Equipos Informáticos</t>
  </si>
  <si>
    <t>05</t>
  </si>
  <si>
    <t>Terrenos</t>
  </si>
  <si>
    <t>02</t>
  </si>
  <si>
    <t>PRESTAMOS</t>
  </si>
  <si>
    <t>SERVICIO DE LA DEUDA</t>
  </si>
  <si>
    <t>Estudios Básicos</t>
  </si>
  <si>
    <t>Proyectos</t>
  </si>
  <si>
    <t>09</t>
  </si>
  <si>
    <t>Libre</t>
  </si>
  <si>
    <t>Servicio Deuda</t>
  </si>
  <si>
    <t>Maquinas y Equipos</t>
  </si>
  <si>
    <t>-  Resto</t>
  </si>
  <si>
    <t>SSS</t>
  </si>
  <si>
    <t>TOTAL</t>
  </si>
  <si>
    <t>TRANSF. PARA GASTOS DE CAPITAL</t>
  </si>
  <si>
    <t>PRESTACIONES DE SEG. SOCIAL</t>
  </si>
  <si>
    <t>DGOP</t>
  </si>
  <si>
    <t>FISCALIA</t>
  </si>
  <si>
    <t>DC Y F</t>
  </si>
  <si>
    <t>VIALIDAD</t>
  </si>
  <si>
    <t>DOP</t>
  </si>
  <si>
    <t>AEROP.</t>
  </si>
  <si>
    <t>CONCESIONES</t>
  </si>
  <si>
    <t>PLANEAM.</t>
  </si>
  <si>
    <t>SUBSECRET.</t>
  </si>
  <si>
    <t>DG AGUAS</t>
  </si>
  <si>
    <t>INH</t>
  </si>
  <si>
    <t>MOP</t>
  </si>
  <si>
    <t>ARQUITECT.</t>
  </si>
  <si>
    <t>DOH</t>
  </si>
  <si>
    <t>OTROS GASTOS CORRIENTES</t>
  </si>
  <si>
    <t>ADQUIS. DE ACTIVOS NO FINANCIEROS</t>
  </si>
  <si>
    <t>total mop</t>
  </si>
  <si>
    <t>sin inh y sss</t>
  </si>
  <si>
    <t>11</t>
  </si>
  <si>
    <t>12</t>
  </si>
  <si>
    <t>13</t>
  </si>
  <si>
    <t>15</t>
  </si>
  <si>
    <t>26</t>
  </si>
  <si>
    <t>29</t>
  </si>
  <si>
    <t>31</t>
  </si>
  <si>
    <t>34</t>
  </si>
  <si>
    <t>35</t>
  </si>
  <si>
    <t>A.P.R.</t>
  </si>
  <si>
    <t>02-09</t>
  </si>
  <si>
    <t>02-10</t>
  </si>
  <si>
    <t>02-13</t>
  </si>
  <si>
    <t>02-02</t>
  </si>
  <si>
    <t>02-03</t>
  </si>
  <si>
    <t>02-04</t>
  </si>
  <si>
    <t>02-06</t>
  </si>
  <si>
    <t>02-07</t>
  </si>
  <si>
    <t>02-11</t>
  </si>
  <si>
    <t>02-12</t>
  </si>
  <si>
    <t>01-01</t>
  </si>
  <si>
    <t>04-01</t>
  </si>
  <si>
    <t>05-01</t>
  </si>
  <si>
    <t>07-01</t>
  </si>
  <si>
    <t>ENDEUDAMIENTO</t>
  </si>
  <si>
    <t>99</t>
  </si>
  <si>
    <t>Otros Activos No Financieros</t>
  </si>
  <si>
    <t>Edificios</t>
  </si>
  <si>
    <t>03-01</t>
  </si>
  <si>
    <t>ADQUIS. DE ACTIVOS FINANCIEROS</t>
  </si>
  <si>
    <t xml:space="preserve">Programas  </t>
  </si>
  <si>
    <t>INGRESAR EN PESOS -----NO IMPRIMIR----</t>
  </si>
  <si>
    <t>DG CONCES.</t>
  </si>
  <si>
    <t>02-59</t>
  </si>
  <si>
    <t>02-60</t>
  </si>
  <si>
    <t>02-63</t>
  </si>
  <si>
    <t>02-52</t>
  </si>
  <si>
    <t>02-53</t>
  </si>
  <si>
    <t>02-54</t>
  </si>
  <si>
    <t>02-56</t>
  </si>
  <si>
    <t>02-57</t>
  </si>
  <si>
    <t>02-61</t>
  </si>
  <si>
    <t>02-62</t>
  </si>
  <si>
    <t>01-51</t>
  </si>
  <si>
    <t>03-51</t>
  </si>
  <si>
    <t>04-51</t>
  </si>
  <si>
    <t>(Miles de $ 2022)</t>
  </si>
  <si>
    <t>PRESUPUESTO EJECUTADO MOP 2022 AL MES DE MARZO</t>
  </si>
  <si>
    <t>PRESUPUESTO EJECUTADO MOP 2022 AL MES DE MARZO (FINANCIAMIENTO FET)</t>
  </si>
  <si>
    <t>PRESUPUESTO VIGENTE MOP 2022 AL MES DE MARZO (FINANCIAMIENTO FET)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</si>
</sst>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General_)"/>
    <numFmt numFmtId="166" formatCode="dd/mm_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name val="Courier"/>
      <family val="3"/>
    </font>
    <font>
      <sz val="14"/>
      <name val="Times New Roman"/>
      <family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14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165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6" applyNumberFormat="0" applyAlignment="0" applyProtection="0"/>
    <xf numFmtId="0" fontId="12" fillId="22" borderId="17" applyNumberFormat="0" applyAlignment="0" applyProtection="0"/>
    <xf numFmtId="0" fontId="13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5" fillId="29" borderId="16" applyNumberFormat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8" fillId="0" borderId="0"/>
    <xf numFmtId="0" fontId="8" fillId="32" borderId="19" applyNumberFormat="0" applyFont="0" applyAlignment="0" applyProtection="0"/>
    <xf numFmtId="0" fontId="18" fillId="21" borderId="2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14" fillId="0" borderId="23" applyNumberFormat="0" applyFill="0" applyAlignment="0" applyProtection="0"/>
    <xf numFmtId="0" fontId="24" fillId="0" borderId="24" applyNumberFormat="0" applyFill="0" applyAlignment="0" applyProtection="0"/>
    <xf numFmtId="164" fontId="26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9" fillId="31" borderId="0" applyNumberFormat="0" applyBorder="0" applyAlignment="0" applyProtection="0"/>
    <xf numFmtId="0" fontId="1" fillId="32" borderId="1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</cellStyleXfs>
  <cellXfs count="85">
    <xf numFmtId="165" fontId="0" fillId="0" borderId="0" xfId="0"/>
    <xf numFmtId="165" fontId="4" fillId="0" borderId="0" xfId="0" applyFont="1"/>
    <xf numFmtId="37" fontId="4" fillId="0" borderId="0" xfId="0" applyNumberFormat="1" applyFont="1" applyProtection="1"/>
    <xf numFmtId="165" fontId="4" fillId="0" borderId="3" xfId="0" applyFont="1" applyBorder="1"/>
    <xf numFmtId="3" fontId="4" fillId="0" borderId="0" xfId="0" applyNumberFormat="1" applyFont="1" applyProtection="1"/>
    <xf numFmtId="37" fontId="6" fillId="0" borderId="0" xfId="0" applyNumberFormat="1" applyFont="1" applyFill="1" applyProtection="1"/>
    <xf numFmtId="37" fontId="6" fillId="0" borderId="0" xfId="0" applyNumberFormat="1" applyFont="1" applyFill="1" applyAlignment="1" applyProtection="1">
      <alignment vertical="center"/>
    </xf>
    <xf numFmtId="37" fontId="4" fillId="0" borderId="0" xfId="0" applyNumberFormat="1" applyFont="1" applyFill="1" applyProtection="1"/>
    <xf numFmtId="165" fontId="4" fillId="0" borderId="0" xfId="0" applyFont="1" applyAlignment="1"/>
    <xf numFmtId="165" fontId="2" fillId="0" borderId="0" xfId="0" applyFont="1" applyAlignment="1"/>
    <xf numFmtId="37" fontId="4" fillId="0" borderId="2" xfId="0" quotePrefix="1" applyNumberFormat="1" applyFont="1" applyFill="1" applyBorder="1" applyAlignment="1" applyProtection="1">
      <alignment horizontal="center"/>
    </xf>
    <xf numFmtId="3" fontId="4" fillId="0" borderId="0" xfId="0" applyNumberFormat="1" applyFont="1" applyFill="1" applyProtection="1"/>
    <xf numFmtId="3" fontId="5" fillId="0" borderId="12" xfId="0" applyNumberFormat="1" applyFont="1" applyFill="1" applyBorder="1" applyAlignment="1" applyProtection="1">
      <alignment vertical="center"/>
    </xf>
    <xf numFmtId="3" fontId="7" fillId="0" borderId="9" xfId="0" applyNumberFormat="1" applyFont="1" applyFill="1" applyBorder="1" applyProtection="1"/>
    <xf numFmtId="3" fontId="7" fillId="0" borderId="1" xfId="0" applyNumberFormat="1" applyFont="1" applyFill="1" applyBorder="1" applyProtection="1"/>
    <xf numFmtId="3" fontId="7" fillId="0" borderId="2" xfId="0" applyNumberFormat="1" applyFont="1" applyFill="1" applyBorder="1" applyProtection="1"/>
    <xf numFmtId="165" fontId="4" fillId="0" borderId="1" xfId="0" applyFont="1" applyFill="1" applyBorder="1" applyAlignment="1">
      <alignment horizontal="center"/>
    </xf>
    <xf numFmtId="165" fontId="4" fillId="0" borderId="0" xfId="0" applyFont="1" applyFill="1"/>
    <xf numFmtId="165" fontId="4" fillId="0" borderId="0" xfId="0" applyFont="1" applyFill="1" applyAlignment="1" applyProtection="1">
      <alignment horizontal="left"/>
    </xf>
    <xf numFmtId="165" fontId="4" fillId="0" borderId="0" xfId="0" applyFont="1" applyFill="1" applyBorder="1"/>
    <xf numFmtId="165" fontId="3" fillId="0" borderId="1" xfId="0" applyFont="1" applyFill="1" applyBorder="1" applyAlignment="1">
      <alignment horizontal="center"/>
    </xf>
    <xf numFmtId="165" fontId="25" fillId="0" borderId="0" xfId="0" applyFont="1" applyFill="1"/>
    <xf numFmtId="166" fontId="2" fillId="0" borderId="0" xfId="0" applyNumberFormat="1" applyFont="1" applyFill="1" applyProtection="1"/>
    <xf numFmtId="37" fontId="3" fillId="0" borderId="2" xfId="0" applyNumberFormat="1" applyFont="1" applyFill="1" applyBorder="1" applyAlignment="1" applyProtection="1">
      <alignment horizontal="center"/>
    </xf>
    <xf numFmtId="165" fontId="5" fillId="0" borderId="3" xfId="0" applyFont="1" applyFill="1" applyBorder="1" applyAlignment="1">
      <alignment vertical="center"/>
    </xf>
    <xf numFmtId="37" fontId="5" fillId="0" borderId="14" xfId="0" applyNumberFormat="1" applyFont="1" applyFill="1" applyBorder="1" applyAlignment="1" applyProtection="1">
      <alignment horizontal="left" vertical="center"/>
    </xf>
    <xf numFmtId="165" fontId="5" fillId="0" borderId="10" xfId="0" applyFont="1" applyFill="1" applyBorder="1" applyAlignment="1">
      <alignment vertical="center"/>
    </xf>
    <xf numFmtId="37" fontId="6" fillId="0" borderId="12" xfId="0" applyNumberFormat="1" applyFont="1" applyFill="1" applyBorder="1" applyAlignment="1" applyProtection="1">
      <alignment vertical="center"/>
    </xf>
    <xf numFmtId="165" fontId="6" fillId="0" borderId="0" xfId="0" applyFont="1" applyFill="1" applyAlignment="1">
      <alignment vertical="center"/>
    </xf>
    <xf numFmtId="37" fontId="4" fillId="0" borderId="15" xfId="0" quotePrefix="1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left"/>
    </xf>
    <xf numFmtId="165" fontId="4" fillId="0" borderId="3" xfId="0" applyFont="1" applyFill="1" applyBorder="1"/>
    <xf numFmtId="37" fontId="4" fillId="0" borderId="0" xfId="0" applyNumberFormat="1" applyFont="1" applyFill="1" applyBorder="1" applyProtection="1"/>
    <xf numFmtId="37" fontId="4" fillId="0" borderId="15" xfId="0" quotePrefix="1" applyNumberFormat="1" applyFont="1" applyFill="1" applyBorder="1" applyAlignment="1" applyProtection="1">
      <alignment horizontal="right"/>
    </xf>
    <xf numFmtId="165" fontId="5" fillId="0" borderId="14" xfId="0" applyFont="1" applyFill="1" applyBorder="1" applyAlignment="1">
      <alignment vertical="center"/>
    </xf>
    <xf numFmtId="37" fontId="4" fillId="0" borderId="0" xfId="0" applyNumberFormat="1" applyFont="1" applyFill="1" applyAlignment="1" applyProtection="1">
      <alignment horizontal="left"/>
    </xf>
    <xf numFmtId="165" fontId="4" fillId="0" borderId="3" xfId="0" applyFont="1" applyFill="1" applyBorder="1" applyAlignment="1" applyProtection="1">
      <alignment horizontal="left"/>
    </xf>
    <xf numFmtId="37" fontId="4" fillId="0" borderId="13" xfId="0" quotePrefix="1" applyNumberFormat="1" applyFont="1" applyFill="1" applyBorder="1" applyAlignment="1" applyProtection="1">
      <alignment horizontal="center"/>
    </xf>
    <xf numFmtId="165" fontId="4" fillId="0" borderId="7" xfId="0" applyFont="1" applyFill="1" applyBorder="1"/>
    <xf numFmtId="37" fontId="4" fillId="0" borderId="8" xfId="0" applyNumberFormat="1" applyFont="1" applyFill="1" applyBorder="1" applyAlignment="1" applyProtection="1">
      <alignment horizontal="left"/>
    </xf>
    <xf numFmtId="165" fontId="2" fillId="0" borderId="0" xfId="0" applyFont="1" applyFill="1" applyAlignment="1" applyProtection="1">
      <alignment horizontal="left"/>
    </xf>
    <xf numFmtId="165" fontId="4" fillId="0" borderId="0" xfId="0" applyFont="1" applyFill="1" applyAlignment="1"/>
    <xf numFmtId="165" fontId="2" fillId="0" borderId="0" xfId="0" applyFont="1" applyFill="1" applyAlignment="1"/>
    <xf numFmtId="37" fontId="2" fillId="0" borderId="0" xfId="0" applyNumberFormat="1" applyFont="1" applyFill="1" applyAlignment="1" applyProtection="1">
      <alignment horizontal="left"/>
    </xf>
    <xf numFmtId="165" fontId="4" fillId="0" borderId="5" xfId="0" applyFont="1" applyFill="1" applyBorder="1"/>
    <xf numFmtId="39" fontId="4" fillId="0" borderId="0" xfId="0" applyNumberFormat="1" applyFont="1" applyFill="1" applyProtection="1"/>
    <xf numFmtId="37" fontId="4" fillId="0" borderId="4" xfId="0" quotePrefix="1" applyNumberFormat="1" applyFont="1" applyFill="1" applyBorder="1" applyAlignment="1" applyProtection="1">
      <alignment horizontal="right"/>
    </xf>
    <xf numFmtId="37" fontId="4" fillId="0" borderId="6" xfId="0" applyNumberFormat="1" applyFont="1" applyFill="1" applyBorder="1" applyAlignment="1" applyProtection="1">
      <alignment horizontal="left"/>
    </xf>
    <xf numFmtId="165" fontId="25" fillId="0" borderId="0" xfId="0" applyFont="1" applyFill="1" applyAlignment="1"/>
    <xf numFmtId="165" fontId="3" fillId="0" borderId="3" xfId="0" applyFont="1" applyFill="1" applyBorder="1" applyAlignment="1">
      <alignment vertical="center"/>
    </xf>
    <xf numFmtId="37" fontId="3" fillId="0" borderId="14" xfId="0" applyNumberFormat="1" applyFont="1" applyFill="1" applyBorder="1" applyAlignment="1" applyProtection="1">
      <alignment horizontal="left" vertical="center"/>
    </xf>
    <xf numFmtId="165" fontId="3" fillId="0" borderId="10" xfId="0" applyFont="1" applyFill="1" applyBorder="1" applyAlignment="1">
      <alignment vertical="center"/>
    </xf>
    <xf numFmtId="37" fontId="3" fillId="0" borderId="11" xfId="0" applyNumberFormat="1" applyFont="1" applyFill="1" applyBorder="1" applyAlignment="1" applyProtection="1">
      <alignment horizontal="center" vertical="center"/>
    </xf>
    <xf numFmtId="165" fontId="3" fillId="0" borderId="0" xfId="0" applyFont="1" applyFill="1" applyBorder="1" applyAlignment="1">
      <alignment vertical="center"/>
    </xf>
    <xf numFmtId="3" fontId="3" fillId="0" borderId="12" xfId="0" applyNumberFormat="1" applyFont="1" applyFill="1" applyBorder="1" applyAlignment="1" applyProtection="1">
      <alignment vertical="center"/>
    </xf>
    <xf numFmtId="37" fontId="4" fillId="0" borderId="12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Alignment="1" applyProtection="1">
      <alignment vertical="center"/>
    </xf>
    <xf numFmtId="165" fontId="4" fillId="0" borderId="0" xfId="0" applyFont="1" applyFill="1" applyAlignment="1">
      <alignment vertical="center"/>
    </xf>
    <xf numFmtId="165" fontId="3" fillId="0" borderId="14" xfId="0" applyFont="1" applyFill="1" applyBorder="1" applyAlignment="1">
      <alignment vertical="center"/>
    </xf>
    <xf numFmtId="3" fontId="7" fillId="0" borderId="12" xfId="0" applyNumberFormat="1" applyFont="1" applyFill="1" applyBorder="1" applyProtection="1"/>
    <xf numFmtId="3" fontId="7" fillId="0" borderId="2" xfId="0" applyNumberFormat="1" applyFont="1" applyBorder="1" applyProtection="1"/>
    <xf numFmtId="37" fontId="6" fillId="0" borderId="11" xfId="0" applyNumberFormat="1" applyFont="1" applyFill="1" applyBorder="1" applyAlignment="1" applyProtection="1">
      <alignment vertical="center"/>
    </xf>
    <xf numFmtId="37" fontId="6" fillId="0" borderId="15" xfId="0" applyNumberFormat="1" applyFont="1" applyFill="1" applyBorder="1" applyAlignment="1" applyProtection="1">
      <alignment vertical="center"/>
    </xf>
    <xf numFmtId="164" fontId="4" fillId="0" borderId="0" xfId="43" applyFont="1" applyFill="1"/>
    <xf numFmtId="37" fontId="6" fillId="34" borderId="0" xfId="0" applyNumberFormat="1" applyFont="1" applyFill="1" applyProtection="1"/>
    <xf numFmtId="37" fontId="4" fillId="34" borderId="12" xfId="0" applyNumberFormat="1" applyFont="1" applyFill="1" applyBorder="1" applyAlignment="1" applyProtection="1">
      <alignment vertical="center"/>
    </xf>
    <xf numFmtId="3" fontId="3" fillId="34" borderId="12" xfId="0" applyNumberFormat="1" applyFont="1" applyFill="1" applyBorder="1" applyAlignment="1" applyProtection="1">
      <alignment vertical="center"/>
    </xf>
    <xf numFmtId="164" fontId="4" fillId="33" borderId="0" xfId="43" applyFont="1" applyFill="1"/>
    <xf numFmtId="165" fontId="4" fillId="33" borderId="0" xfId="0" applyFont="1" applyFill="1"/>
    <xf numFmtId="165" fontId="4" fillId="0" borderId="0" xfId="0" applyFont="1" applyFill="1" applyAlignment="1">
      <alignment horizontal="center"/>
    </xf>
    <xf numFmtId="165" fontId="25" fillId="33" borderId="0" xfId="0" applyFont="1" applyFill="1" applyAlignment="1">
      <alignment horizontal="center"/>
    </xf>
    <xf numFmtId="165" fontId="3" fillId="0" borderId="0" xfId="0" applyFont="1" applyFill="1" applyAlignment="1"/>
    <xf numFmtId="165" fontId="3" fillId="0" borderId="1" xfId="0" applyFont="1" applyFill="1" applyBorder="1" applyAlignment="1">
      <alignment horizontal="center" wrapText="1"/>
    </xf>
    <xf numFmtId="37" fontId="3" fillId="0" borderId="2" xfId="0" quotePrefix="1" applyNumberFormat="1" applyFont="1" applyFill="1" applyBorder="1" applyAlignment="1" applyProtection="1">
      <alignment horizontal="center"/>
    </xf>
    <xf numFmtId="37" fontId="30" fillId="0" borderId="14" xfId="0" applyNumberFormat="1" applyFont="1" applyFill="1" applyBorder="1" applyAlignment="1" applyProtection="1">
      <alignment horizontal="left" vertical="center"/>
    </xf>
    <xf numFmtId="165" fontId="30" fillId="0" borderId="10" xfId="0" applyFont="1" applyFill="1" applyBorder="1" applyAlignment="1">
      <alignment vertical="center"/>
    </xf>
    <xf numFmtId="37" fontId="30" fillId="0" borderId="11" xfId="0" applyNumberFormat="1" applyFont="1" applyFill="1" applyBorder="1" applyAlignment="1" applyProtection="1">
      <alignment horizontal="center" vertical="center"/>
    </xf>
    <xf numFmtId="165" fontId="30" fillId="0" borderId="0" xfId="0" applyFont="1" applyFill="1" applyBorder="1" applyAlignment="1">
      <alignment vertical="center"/>
    </xf>
    <xf numFmtId="3" fontId="30" fillId="0" borderId="12" xfId="0" applyNumberFormat="1" applyFont="1" applyFill="1" applyBorder="1" applyAlignment="1" applyProtection="1">
      <alignment vertical="center"/>
    </xf>
    <xf numFmtId="165" fontId="30" fillId="0" borderId="3" xfId="0" applyFont="1" applyFill="1" applyBorder="1" applyAlignment="1">
      <alignment vertical="center"/>
    </xf>
    <xf numFmtId="165" fontId="30" fillId="0" borderId="14" xfId="0" applyFont="1" applyFill="1" applyBorder="1" applyAlignment="1">
      <alignment vertical="center"/>
    </xf>
    <xf numFmtId="37" fontId="27" fillId="0" borderId="0" xfId="0" applyNumberFormat="1" applyFont="1" applyFill="1" applyAlignment="1" applyProtection="1">
      <alignment vertical="center"/>
    </xf>
    <xf numFmtId="37" fontId="27" fillId="0" borderId="12" xfId="0" applyNumberFormat="1" applyFont="1" applyFill="1" applyBorder="1" applyAlignment="1" applyProtection="1">
      <alignment vertical="center"/>
    </xf>
    <xf numFmtId="165" fontId="27" fillId="0" borderId="0" xfId="0" applyFont="1" applyFill="1" applyAlignment="1">
      <alignment vertical="center"/>
    </xf>
    <xf numFmtId="165" fontId="3" fillId="0" borderId="0" xfId="0" applyFont="1" applyFill="1" applyAlignment="1">
      <alignment horizontal="center"/>
    </xf>
  </cellXfs>
  <cellStyles count="66">
    <cellStyle name="20% - Énfasis1" xfId="1" builtinId="30" customBuiltin="1"/>
    <cellStyle name="20% - Énfasis1 2" xfId="48"/>
    <cellStyle name="20% - Énfasis2" xfId="2" builtinId="34" customBuiltin="1"/>
    <cellStyle name="20% - Énfasis2 2" xfId="51"/>
    <cellStyle name="20% - Énfasis3" xfId="3" builtinId="38" customBuiltin="1"/>
    <cellStyle name="20% - Énfasis3 2" xfId="54"/>
    <cellStyle name="20% - Énfasis4" xfId="4" builtinId="42" customBuiltin="1"/>
    <cellStyle name="20% - Énfasis4 2" xfId="57"/>
    <cellStyle name="20% - Énfasis5" xfId="5" builtinId="46" customBuiltin="1"/>
    <cellStyle name="20% - Énfasis5 2" xfId="60"/>
    <cellStyle name="20% - Énfasis6" xfId="6" builtinId="50" customBuiltin="1"/>
    <cellStyle name="20% - Énfasis6 2" xfId="63"/>
    <cellStyle name="40% - Énfasis1" xfId="7" builtinId="31" customBuiltin="1"/>
    <cellStyle name="40% - Énfasis1 2" xfId="49"/>
    <cellStyle name="40% - Énfasis2" xfId="8" builtinId="35" customBuiltin="1"/>
    <cellStyle name="40% - Énfasis2 2" xfId="52"/>
    <cellStyle name="40% - Énfasis3" xfId="9" builtinId="39" customBuiltin="1"/>
    <cellStyle name="40% - Énfasis3 2" xfId="55"/>
    <cellStyle name="40% - Énfasis4" xfId="10" builtinId="43" customBuiltin="1"/>
    <cellStyle name="40% - Énfasis4 2" xfId="58"/>
    <cellStyle name="40% - Énfasis5" xfId="11" builtinId="47" customBuiltin="1"/>
    <cellStyle name="40% - Énfasis5 2" xfId="61"/>
    <cellStyle name="40% - Énfasis6" xfId="12" builtinId="51" customBuiltin="1"/>
    <cellStyle name="40% - Énfasis6 2" xfId="64"/>
    <cellStyle name="60% - Énfasis1" xfId="13" builtinId="32" customBuiltin="1"/>
    <cellStyle name="60% - Énfasis1 2" xfId="50"/>
    <cellStyle name="60% - Énfasis2" xfId="14" builtinId="36" customBuiltin="1"/>
    <cellStyle name="60% - Énfasis2 2" xfId="53"/>
    <cellStyle name="60% - Énfasis3" xfId="15" builtinId="40" customBuiltin="1"/>
    <cellStyle name="60% - Énfasis3 2" xfId="56"/>
    <cellStyle name="60% - Énfasis4" xfId="16" builtinId="44" customBuiltin="1"/>
    <cellStyle name="60% - Énfasis4 2" xfId="59"/>
    <cellStyle name="60% - Énfasis5" xfId="17" builtinId="48" customBuiltin="1"/>
    <cellStyle name="60% - Énfasis5 2" xfId="62"/>
    <cellStyle name="60% - Énfasis6" xfId="18" builtinId="52" customBuiltin="1"/>
    <cellStyle name="60% - Énfasis6 2" xfId="65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" xfId="43" builtinId="6"/>
    <cellStyle name="Neutral" xfId="32" builtinId="28" customBuiltin="1"/>
    <cellStyle name="Neutral 2" xfId="46"/>
    <cellStyle name="Normal" xfId="0" builtinId="0"/>
    <cellStyle name="Normal 2" xfId="33"/>
    <cellStyle name="Normal 3" xfId="44"/>
    <cellStyle name="Notas 2" xfId="34"/>
    <cellStyle name="Notas 3" xfId="47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ítulo 4" xfId="45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91"/>
  <sheetViews>
    <sheetView tabSelected="1" zoomScale="70" zoomScaleNormal="7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K2" sqref="K2"/>
    </sheetView>
  </sheetViews>
  <sheetFormatPr baseColWidth="10" defaultColWidth="9.625" defaultRowHeight="18" customHeight="1" x14ac:dyDescent="0.25"/>
  <cols>
    <col min="1" max="1" width="2.25" style="1" customWidth="1"/>
    <col min="2" max="2" width="7.25" style="17" customWidth="1"/>
    <col min="3" max="3" width="0.875" style="17" customWidth="1"/>
    <col min="4" max="4" width="37.25" style="17" customWidth="1"/>
    <col min="5" max="5" width="2.5" style="17" customWidth="1"/>
    <col min="6" max="6" width="13.5" style="17" customWidth="1"/>
    <col min="7" max="7" width="14.25" style="17" bestFit="1" customWidth="1"/>
    <col min="8" max="8" width="13.25" style="17" customWidth="1"/>
    <col min="9" max="9" width="14.5" style="17" customWidth="1"/>
    <col min="10" max="10" width="17.625" style="17" bestFit="1" customWidth="1"/>
    <col min="11" max="11" width="18.125" style="17" customWidth="1"/>
    <col min="12" max="13" width="15.875" style="17" bestFit="1" customWidth="1"/>
    <col min="14" max="14" width="15.875" style="17" customWidth="1"/>
    <col min="15" max="15" width="17.625" style="17" bestFit="1" customWidth="1"/>
    <col min="16" max="16" width="14.75" style="17" customWidth="1"/>
    <col min="17" max="17" width="16.375" style="17" customWidth="1"/>
    <col min="18" max="18" width="15.875" style="17" bestFit="1" customWidth="1"/>
    <col min="19" max="19" width="13.125" style="17" customWidth="1"/>
    <col min="20" max="20" width="15.25" style="17" customWidth="1"/>
    <col min="21" max="21" width="18.75" style="1" customWidth="1"/>
    <col min="22" max="22" width="2.5" style="1" hidden="1" customWidth="1"/>
    <col min="23" max="23" width="18.375" style="1" hidden="1" customWidth="1"/>
    <col min="24" max="24" width="19.125" style="17" hidden="1" customWidth="1"/>
    <col min="25" max="25" width="17.125" style="1" customWidth="1"/>
    <col min="26" max="26" width="9.625" style="1" customWidth="1"/>
    <col min="27" max="27" width="16.75" style="1" customWidth="1"/>
    <col min="28" max="31" width="9.625" style="1" customWidth="1"/>
    <col min="32" max="32" width="10.875" style="1" bestFit="1" customWidth="1"/>
    <col min="33" max="16384" width="9.625" style="1"/>
  </cols>
  <sheetData>
    <row r="1" spans="1:34" ht="18" customHeight="1" x14ac:dyDescent="0.25">
      <c r="O1" s="21"/>
    </row>
    <row r="2" spans="1:34" ht="18" customHeight="1" x14ac:dyDescent="0.25">
      <c r="B2" s="40"/>
      <c r="F2" s="41"/>
      <c r="G2" s="41"/>
      <c r="H2" s="41"/>
      <c r="I2" s="41"/>
      <c r="J2" s="41"/>
      <c r="K2" s="71" t="s">
        <v>120</v>
      </c>
      <c r="L2" s="41"/>
      <c r="M2" s="41"/>
      <c r="N2" s="41"/>
      <c r="O2" s="48"/>
      <c r="P2" s="41"/>
      <c r="Q2" s="41"/>
      <c r="R2" s="41"/>
      <c r="S2" s="41"/>
      <c r="T2" s="41"/>
      <c r="U2" s="8"/>
    </row>
    <row r="3" spans="1:34" ht="18" customHeight="1" x14ac:dyDescent="0.25">
      <c r="B3" s="40"/>
      <c r="F3" s="42"/>
      <c r="G3" s="42"/>
      <c r="H3" s="42"/>
      <c r="I3" s="42"/>
      <c r="J3" s="42"/>
      <c r="K3" s="42"/>
      <c r="L3" s="42" t="s">
        <v>117</v>
      </c>
      <c r="M3" s="42"/>
      <c r="N3" s="42"/>
      <c r="O3" s="42"/>
      <c r="P3" s="42"/>
      <c r="Q3" s="42"/>
      <c r="R3" s="42"/>
      <c r="S3" s="42"/>
      <c r="T3" s="42"/>
      <c r="U3" s="9"/>
    </row>
    <row r="4" spans="1:34" ht="18" customHeight="1" x14ac:dyDescent="0.25">
      <c r="B4" s="43"/>
      <c r="S4" s="21"/>
      <c r="T4" s="21"/>
      <c r="U4" s="21"/>
      <c r="V4" s="17"/>
      <c r="W4" s="17"/>
      <c r="Y4" s="17"/>
      <c r="Z4" s="17"/>
    </row>
    <row r="5" spans="1:34" ht="18" customHeight="1" x14ac:dyDescent="0.25">
      <c r="B5" s="43"/>
      <c r="S5" s="21"/>
      <c r="T5" s="21"/>
      <c r="U5" s="21"/>
      <c r="V5" s="17"/>
      <c r="W5" s="17"/>
      <c r="Y5" s="17"/>
      <c r="Z5" s="17"/>
    </row>
    <row r="6" spans="1:34" s="17" customFormat="1" ht="18" customHeight="1" x14ac:dyDescent="0.25">
      <c r="B6" s="35"/>
      <c r="F6" s="63">
        <f>+F9-F13</f>
        <v>0</v>
      </c>
      <c r="G6" s="63">
        <f t="shared" ref="G6:R6" si="0">+G9-G13</f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  <c r="L6" s="63">
        <f t="shared" si="0"/>
        <v>0</v>
      </c>
      <c r="M6" s="63">
        <f t="shared" si="0"/>
        <v>0</v>
      </c>
      <c r="N6" s="63">
        <f t="shared" si="0"/>
        <v>0</v>
      </c>
      <c r="O6" s="63">
        <f t="shared" si="0"/>
        <v>0</v>
      </c>
      <c r="P6" s="63">
        <f t="shared" si="0"/>
        <v>0</v>
      </c>
      <c r="Q6" s="63">
        <f t="shared" si="0"/>
        <v>0</v>
      </c>
      <c r="R6" s="63">
        <f t="shared" si="0"/>
        <v>0</v>
      </c>
    </row>
    <row r="7" spans="1:34" s="17" customFormat="1" ht="18" customHeight="1" x14ac:dyDescent="0.25">
      <c r="B7" s="18"/>
      <c r="E7" s="19"/>
      <c r="F7" s="20" t="s">
        <v>53</v>
      </c>
      <c r="G7" s="20" t="s">
        <v>54</v>
      </c>
      <c r="H7" s="20" t="s">
        <v>55</v>
      </c>
      <c r="I7" s="20" t="s">
        <v>65</v>
      </c>
      <c r="J7" s="20" t="s">
        <v>66</v>
      </c>
      <c r="K7" s="20" t="s">
        <v>56</v>
      </c>
      <c r="L7" s="20" t="s">
        <v>57</v>
      </c>
      <c r="M7" s="20" t="s">
        <v>58</v>
      </c>
      <c r="N7" s="20" t="s">
        <v>60</v>
      </c>
      <c r="O7" s="20" t="s">
        <v>80</v>
      </c>
      <c r="P7" s="20" t="s">
        <v>61</v>
      </c>
      <c r="Q7" s="72" t="s">
        <v>103</v>
      </c>
      <c r="R7" s="20" t="s">
        <v>62</v>
      </c>
      <c r="S7" s="20" t="s">
        <v>63</v>
      </c>
      <c r="T7" s="20" t="s">
        <v>49</v>
      </c>
      <c r="U7" s="20" t="s">
        <v>50</v>
      </c>
      <c r="W7" s="17" t="s">
        <v>69</v>
      </c>
    </row>
    <row r="8" spans="1:34" s="17" customFormat="1" ht="18" customHeight="1" x14ac:dyDescent="0.25">
      <c r="B8" s="22"/>
      <c r="E8" s="19"/>
      <c r="F8" s="73" t="s">
        <v>104</v>
      </c>
      <c r="G8" s="73" t="s">
        <v>105</v>
      </c>
      <c r="H8" s="73" t="s">
        <v>106</v>
      </c>
      <c r="I8" s="73" t="s">
        <v>107</v>
      </c>
      <c r="J8" s="73" t="s">
        <v>108</v>
      </c>
      <c r="K8" s="73" t="s">
        <v>109</v>
      </c>
      <c r="L8" s="73" t="s">
        <v>110</v>
      </c>
      <c r="M8" s="73" t="s">
        <v>111</v>
      </c>
      <c r="N8" s="73" t="s">
        <v>112</v>
      </c>
      <c r="O8" s="73" t="s">
        <v>113</v>
      </c>
      <c r="P8" s="73" t="s">
        <v>114</v>
      </c>
      <c r="Q8" s="73" t="s">
        <v>115</v>
      </c>
      <c r="R8" s="73" t="s">
        <v>116</v>
      </c>
      <c r="S8" s="73" t="s">
        <v>93</v>
      </c>
      <c r="T8" s="73" t="s">
        <v>94</v>
      </c>
      <c r="U8" s="23" t="s">
        <v>64</v>
      </c>
      <c r="W8" s="17" t="s">
        <v>70</v>
      </c>
    </row>
    <row r="9" spans="1:34" s="28" customFormat="1" ht="24.95" customHeight="1" x14ac:dyDescent="0.15">
      <c r="A9" s="24"/>
      <c r="B9" s="74" t="s">
        <v>0</v>
      </c>
      <c r="C9" s="75"/>
      <c r="D9" s="76" t="s">
        <v>1</v>
      </c>
      <c r="E9" s="77"/>
      <c r="F9" s="78">
        <f>+SUM(F11:F12)</f>
        <v>0</v>
      </c>
      <c r="G9" s="78">
        <f t="shared" ref="G9:T9" si="1">+SUM(G11:G12)</f>
        <v>210410</v>
      </c>
      <c r="H9" s="78">
        <f t="shared" si="1"/>
        <v>240634</v>
      </c>
      <c r="I9" s="78">
        <f t="shared" si="1"/>
        <v>9430496</v>
      </c>
      <c r="J9" s="78">
        <f t="shared" si="1"/>
        <v>130812721</v>
      </c>
      <c r="K9" s="78">
        <f t="shared" si="1"/>
        <v>581829225</v>
      </c>
      <c r="L9" s="78">
        <f t="shared" si="1"/>
        <v>23172423</v>
      </c>
      <c r="M9" s="78">
        <f t="shared" si="1"/>
        <v>55033938</v>
      </c>
      <c r="N9" s="78">
        <f t="shared" si="1"/>
        <v>175898</v>
      </c>
      <c r="O9" s="78">
        <f t="shared" si="1"/>
        <v>129907392</v>
      </c>
      <c r="P9" s="78">
        <f t="shared" si="1"/>
        <v>26309</v>
      </c>
      <c r="Q9" s="78">
        <f t="shared" si="1"/>
        <v>11772901</v>
      </c>
      <c r="R9" s="78">
        <f t="shared" si="1"/>
        <v>8638619</v>
      </c>
      <c r="S9" s="78">
        <f t="shared" si="1"/>
        <v>0</v>
      </c>
      <c r="T9" s="78">
        <f t="shared" si="1"/>
        <v>0</v>
      </c>
      <c r="U9" s="78">
        <f>SUM(U11,U12)</f>
        <v>951250966</v>
      </c>
      <c r="V9" s="62"/>
      <c r="W9" s="61" t="e">
        <f>SUM(#REF!,#REF!,#REF!,#REF!,#REF!,#REF!,#REF!,W10,W11,W12,#REF!)</f>
        <v>#REF!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19" customFormat="1" ht="22.5" customHeight="1" x14ac:dyDescent="0.3">
      <c r="A10" s="31"/>
      <c r="B10" s="29"/>
      <c r="D10" s="3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>
        <f t="shared" ref="U10:U12" si="2">SUM(F10:T10)</f>
        <v>0</v>
      </c>
      <c r="V10" s="32"/>
      <c r="W10" s="5">
        <f t="shared" ref="W10:W29" si="3">+U10-T10-S10</f>
        <v>0</v>
      </c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</row>
    <row r="11" spans="1:34" s="19" customFormat="1" ht="22.5" customHeight="1" x14ac:dyDescent="0.3">
      <c r="A11" s="31"/>
      <c r="B11" s="29" t="s">
        <v>73</v>
      </c>
      <c r="D11" s="30" t="s">
        <v>51</v>
      </c>
      <c r="F11" s="13"/>
      <c r="G11" s="13">
        <v>210410</v>
      </c>
      <c r="H11" s="13">
        <v>240634</v>
      </c>
      <c r="I11" s="13">
        <v>9430496</v>
      </c>
      <c r="J11" s="13">
        <v>130812721</v>
      </c>
      <c r="K11" s="13">
        <v>581829225</v>
      </c>
      <c r="L11" s="13">
        <v>23172423</v>
      </c>
      <c r="M11" s="13">
        <v>55033938</v>
      </c>
      <c r="N11" s="13">
        <v>175898</v>
      </c>
      <c r="O11" s="13">
        <v>129907392</v>
      </c>
      <c r="P11" s="13">
        <v>26309</v>
      </c>
      <c r="Q11" s="13">
        <v>11772901</v>
      </c>
      <c r="R11" s="13">
        <v>8638619</v>
      </c>
      <c r="S11" s="13"/>
      <c r="T11" s="13"/>
      <c r="U11" s="13">
        <f t="shared" si="2"/>
        <v>951250966</v>
      </c>
      <c r="V11" s="32"/>
      <c r="W11" s="5">
        <f t="shared" si="3"/>
        <v>951250966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spans="1:34" s="19" customFormat="1" ht="22.5" customHeight="1" x14ac:dyDescent="0.3">
      <c r="A12" s="31"/>
      <c r="B12" s="29"/>
      <c r="D12" s="30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>
        <f t="shared" si="2"/>
        <v>0</v>
      </c>
      <c r="V12" s="32"/>
      <c r="W12" s="5">
        <f t="shared" si="3"/>
        <v>0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spans="1:34" s="83" customFormat="1" ht="24.95" customHeight="1" x14ac:dyDescent="0.15">
      <c r="A13" s="79"/>
      <c r="B13" s="80"/>
      <c r="C13" s="75"/>
      <c r="D13" s="76" t="s">
        <v>6</v>
      </c>
      <c r="E13" s="77"/>
      <c r="F13" s="78">
        <f t="shared" ref="F13:U13" si="4">SUM(F14,F15,F16,F25,F29)</f>
        <v>0</v>
      </c>
      <c r="G13" s="78">
        <f t="shared" si="4"/>
        <v>210410</v>
      </c>
      <c r="H13" s="78">
        <f t="shared" si="4"/>
        <v>240634</v>
      </c>
      <c r="I13" s="78">
        <f t="shared" si="4"/>
        <v>9430496</v>
      </c>
      <c r="J13" s="78">
        <f t="shared" si="4"/>
        <v>130812721</v>
      </c>
      <c r="K13" s="78">
        <f t="shared" si="4"/>
        <v>581829225</v>
      </c>
      <c r="L13" s="78">
        <f t="shared" si="4"/>
        <v>23172423</v>
      </c>
      <c r="M13" s="78">
        <f t="shared" si="4"/>
        <v>55033938</v>
      </c>
      <c r="N13" s="78">
        <f t="shared" si="4"/>
        <v>175898</v>
      </c>
      <c r="O13" s="78">
        <f t="shared" si="4"/>
        <v>129907392</v>
      </c>
      <c r="P13" s="78">
        <f t="shared" si="4"/>
        <v>26309</v>
      </c>
      <c r="Q13" s="78">
        <f t="shared" si="4"/>
        <v>11772901</v>
      </c>
      <c r="R13" s="78">
        <f t="shared" si="4"/>
        <v>8638619</v>
      </c>
      <c r="S13" s="78">
        <f t="shared" si="4"/>
        <v>0</v>
      </c>
      <c r="T13" s="78">
        <f t="shared" si="4"/>
        <v>0</v>
      </c>
      <c r="U13" s="78">
        <f t="shared" si="4"/>
        <v>951250966</v>
      </c>
      <c r="V13" s="81"/>
      <c r="W13" s="82" t="e">
        <f>SUM(W14,W15,#REF!,#REF!,#REF!,#REF!,W16,W25:W25,#REF!,#REF!,#REF!,W29)</f>
        <v>#REF!</v>
      </c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34" s="19" customFormat="1" ht="22.5" customHeight="1" x14ac:dyDescent="0.3">
      <c r="A14" s="31"/>
      <c r="B14" s="29" t="s">
        <v>7</v>
      </c>
      <c r="D14" s="30" t="s">
        <v>8</v>
      </c>
      <c r="F14" s="13"/>
      <c r="G14" s="13">
        <v>195928</v>
      </c>
      <c r="H14" s="13">
        <v>222015</v>
      </c>
      <c r="I14" s="13">
        <v>285858</v>
      </c>
      <c r="J14" s="13">
        <v>1240345</v>
      </c>
      <c r="K14" s="13">
        <v>7016304</v>
      </c>
      <c r="L14" s="13">
        <v>634783</v>
      </c>
      <c r="M14" s="13">
        <v>484414</v>
      </c>
      <c r="N14" s="13">
        <v>164864</v>
      </c>
      <c r="O14" s="13"/>
      <c r="P14" s="13">
        <v>26309</v>
      </c>
      <c r="Q14" s="13"/>
      <c r="R14" s="13">
        <v>412928</v>
      </c>
      <c r="S14" s="13"/>
      <c r="T14" s="13"/>
      <c r="U14" s="13">
        <f t="shared" ref="U14:U15" si="5">SUM(F14:T14)</f>
        <v>10683748</v>
      </c>
      <c r="V14" s="32"/>
      <c r="W14" s="5">
        <f t="shared" si="3"/>
        <v>10683748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19" customFormat="1" ht="22.5" customHeight="1" x14ac:dyDescent="0.3">
      <c r="A15" s="31"/>
      <c r="B15" s="29" t="s">
        <v>9</v>
      </c>
      <c r="D15" s="30" t="s">
        <v>10</v>
      </c>
      <c r="F15" s="13"/>
      <c r="G15" s="13">
        <v>14482</v>
      </c>
      <c r="H15" s="13">
        <v>18619</v>
      </c>
      <c r="I15" s="13">
        <v>5516</v>
      </c>
      <c r="J15" s="13">
        <v>113092</v>
      </c>
      <c r="K15" s="13">
        <v>918471</v>
      </c>
      <c r="L15" s="13">
        <v>30342</v>
      </c>
      <c r="M15" s="13">
        <v>48464.000000000007</v>
      </c>
      <c r="N15" s="13">
        <v>11034</v>
      </c>
      <c r="O15" s="13"/>
      <c r="P15" s="13"/>
      <c r="Q15" s="13"/>
      <c r="R15" s="13">
        <v>27584</v>
      </c>
      <c r="S15" s="13"/>
      <c r="T15" s="13"/>
      <c r="U15" s="13">
        <f t="shared" si="5"/>
        <v>1187604</v>
      </c>
      <c r="V15" s="32"/>
      <c r="W15" s="5">
        <f t="shared" si="3"/>
        <v>1187604</v>
      </c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</row>
    <row r="16" spans="1:34" s="17" customFormat="1" ht="22.5" customHeight="1" x14ac:dyDescent="0.3">
      <c r="A16" s="31"/>
      <c r="B16" s="29" t="s">
        <v>76</v>
      </c>
      <c r="C16" s="19"/>
      <c r="D16" s="36" t="s">
        <v>68</v>
      </c>
      <c r="E16" s="19"/>
      <c r="F16" s="13">
        <f t="shared" ref="F16:R16" si="6">SUM(F17:F23)</f>
        <v>0</v>
      </c>
      <c r="G16" s="13">
        <f t="shared" si="6"/>
        <v>0</v>
      </c>
      <c r="H16" s="13">
        <f t="shared" si="6"/>
        <v>0</v>
      </c>
      <c r="I16" s="13">
        <f t="shared" si="6"/>
        <v>193140</v>
      </c>
      <c r="J16" s="13">
        <f t="shared" si="6"/>
        <v>290232</v>
      </c>
      <c r="K16" s="13">
        <f t="shared" si="6"/>
        <v>5337972</v>
      </c>
      <c r="L16" s="13">
        <f>SUM(L17:L24)</f>
        <v>1044000</v>
      </c>
      <c r="M16" s="13">
        <f>SUM(M17:M24)</f>
        <v>0</v>
      </c>
      <c r="N16" s="13">
        <f t="shared" si="6"/>
        <v>0</v>
      </c>
      <c r="O16" s="13">
        <f>SUM(O17:O23)</f>
        <v>97092</v>
      </c>
      <c r="P16" s="13">
        <f t="shared" si="6"/>
        <v>0</v>
      </c>
      <c r="Q16" s="13">
        <f>SUM(Q17:Q23)</f>
        <v>0</v>
      </c>
      <c r="R16" s="13">
        <f t="shared" si="6"/>
        <v>422820</v>
      </c>
      <c r="S16" s="13">
        <f>SUM(S17:S23)</f>
        <v>0</v>
      </c>
      <c r="T16" s="13">
        <f>SUM(T17:T23)</f>
        <v>0</v>
      </c>
      <c r="U16" s="13">
        <f>SUM(U17:U24)</f>
        <v>7385256</v>
      </c>
      <c r="V16" s="7"/>
      <c r="W16" s="5">
        <f t="shared" si="3"/>
        <v>7385256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9" customFormat="1" ht="22.5" customHeight="1" x14ac:dyDescent="0.3">
      <c r="A17" s="31"/>
      <c r="B17" s="46" t="s">
        <v>20</v>
      </c>
      <c r="C17" s="44"/>
      <c r="D17" s="47" t="s">
        <v>38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>
        <f t="shared" ref="U17:U24" si="7">SUM(F17:T17)</f>
        <v>0</v>
      </c>
      <c r="V17" s="32"/>
      <c r="W17" s="5">
        <f t="shared" si="3"/>
        <v>0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1:34" s="19" customFormat="1" ht="22.5" customHeight="1" x14ac:dyDescent="0.3">
      <c r="A18" s="31"/>
      <c r="B18" s="33" t="s">
        <v>39</v>
      </c>
      <c r="D18" s="30" t="s">
        <v>98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>
        <f t="shared" si="7"/>
        <v>0</v>
      </c>
      <c r="V18" s="32"/>
      <c r="W18" s="5">
        <f t="shared" si="3"/>
        <v>0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1:34" s="19" customFormat="1" ht="22.5" customHeight="1" x14ac:dyDescent="0.3">
      <c r="A19" s="31"/>
      <c r="B19" s="33" t="s">
        <v>31</v>
      </c>
      <c r="D19" s="30" t="s">
        <v>33</v>
      </c>
      <c r="F19" s="13"/>
      <c r="G19" s="13"/>
      <c r="H19" s="13"/>
      <c r="I19" s="13">
        <v>193140</v>
      </c>
      <c r="J19" s="13">
        <v>290232</v>
      </c>
      <c r="K19" s="13">
        <v>1861452</v>
      </c>
      <c r="L19" s="13"/>
      <c r="M19" s="13"/>
      <c r="N19" s="13"/>
      <c r="O19" s="13">
        <v>97092</v>
      </c>
      <c r="P19" s="13"/>
      <c r="Q19" s="13"/>
      <c r="R19" s="13">
        <v>251604</v>
      </c>
      <c r="S19" s="13"/>
      <c r="T19" s="13"/>
      <c r="U19" s="13">
        <f t="shared" si="7"/>
        <v>2693520</v>
      </c>
      <c r="V19" s="32"/>
      <c r="W19" s="5">
        <f t="shared" si="3"/>
        <v>2693520</v>
      </c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34" s="19" customFormat="1" ht="22.5" customHeight="1" x14ac:dyDescent="0.3">
      <c r="A20" s="31"/>
      <c r="B20" s="33" t="s">
        <v>32</v>
      </c>
      <c r="D20" s="30" t="s">
        <v>34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>
        <f t="shared" si="7"/>
        <v>0</v>
      </c>
      <c r="V20" s="32"/>
      <c r="W20" s="5">
        <f t="shared" si="3"/>
        <v>0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4" s="19" customFormat="1" ht="22.5" customHeight="1" x14ac:dyDescent="0.3">
      <c r="A21" s="31"/>
      <c r="B21" s="33" t="s">
        <v>37</v>
      </c>
      <c r="D21" s="30" t="s">
        <v>47</v>
      </c>
      <c r="F21" s="13"/>
      <c r="G21" s="13"/>
      <c r="H21" s="13"/>
      <c r="I21" s="13"/>
      <c r="J21" s="13"/>
      <c r="K21" s="13">
        <v>3476520</v>
      </c>
      <c r="L21" s="13"/>
      <c r="M21" s="13"/>
      <c r="N21" s="13"/>
      <c r="O21" s="13"/>
      <c r="P21" s="13"/>
      <c r="Q21" s="13"/>
      <c r="R21" s="13"/>
      <c r="S21" s="13"/>
      <c r="T21" s="13"/>
      <c r="U21" s="13">
        <f t="shared" si="7"/>
        <v>3476520</v>
      </c>
      <c r="V21" s="32"/>
      <c r="W21" s="5">
        <f t="shared" si="3"/>
        <v>3476520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4" s="19" customFormat="1" ht="22.5" customHeight="1" x14ac:dyDescent="0.3">
      <c r="A22" s="31"/>
      <c r="B22" s="33" t="s">
        <v>21</v>
      </c>
      <c r="D22" s="30" t="s">
        <v>36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>
        <v>171216</v>
      </c>
      <c r="S22" s="13"/>
      <c r="T22" s="13"/>
      <c r="U22" s="13">
        <f t="shared" si="7"/>
        <v>171216</v>
      </c>
      <c r="V22" s="32"/>
      <c r="W22" s="5">
        <f t="shared" si="3"/>
        <v>171216</v>
      </c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4" s="19" customFormat="1" ht="22.5" customHeight="1" x14ac:dyDescent="0.3">
      <c r="A23" s="31"/>
      <c r="B23" s="33" t="s">
        <v>23</v>
      </c>
      <c r="D23" s="30" t="s">
        <v>35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>
        <f t="shared" si="7"/>
        <v>0</v>
      </c>
      <c r="V23" s="32"/>
      <c r="W23" s="5">
        <f t="shared" si="3"/>
        <v>0</v>
      </c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4" s="19" customFormat="1" ht="22.5" customHeight="1" x14ac:dyDescent="0.3">
      <c r="A24" s="31"/>
      <c r="B24" s="33" t="s">
        <v>96</v>
      </c>
      <c r="D24" s="30" t="s">
        <v>97</v>
      </c>
      <c r="F24" s="13"/>
      <c r="G24" s="13"/>
      <c r="H24" s="13"/>
      <c r="I24" s="13"/>
      <c r="J24" s="13"/>
      <c r="K24" s="13"/>
      <c r="L24" s="13">
        <v>1044000</v>
      </c>
      <c r="M24" s="13"/>
      <c r="N24" s="13"/>
      <c r="O24" s="13"/>
      <c r="P24" s="13"/>
      <c r="Q24" s="13"/>
      <c r="R24" s="13"/>
      <c r="S24" s="13"/>
      <c r="T24" s="13"/>
      <c r="U24" s="13">
        <f t="shared" si="7"/>
        <v>1044000</v>
      </c>
      <c r="V24" s="32"/>
      <c r="W24" s="5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ht="22.5" customHeight="1" x14ac:dyDescent="0.3">
      <c r="A25" s="3"/>
      <c r="B25" s="37" t="s">
        <v>77</v>
      </c>
      <c r="C25" s="38"/>
      <c r="D25" s="39" t="s">
        <v>15</v>
      </c>
      <c r="E25" s="19"/>
      <c r="F25" s="15">
        <f t="shared" ref="F25:P25" si="8">SUM(F26,F27,F28)</f>
        <v>0</v>
      </c>
      <c r="G25" s="15">
        <f t="shared" si="8"/>
        <v>0</v>
      </c>
      <c r="H25" s="15">
        <f t="shared" si="8"/>
        <v>0</v>
      </c>
      <c r="I25" s="15">
        <f t="shared" si="8"/>
        <v>8945982</v>
      </c>
      <c r="J25" s="15">
        <f t="shared" si="8"/>
        <v>129169052</v>
      </c>
      <c r="K25" s="15">
        <f t="shared" si="8"/>
        <v>568556478</v>
      </c>
      <c r="L25" s="15">
        <f t="shared" si="8"/>
        <v>21463298</v>
      </c>
      <c r="M25" s="15">
        <f t="shared" si="8"/>
        <v>54501060</v>
      </c>
      <c r="N25" s="15">
        <f t="shared" si="8"/>
        <v>0</v>
      </c>
      <c r="O25" s="15">
        <f t="shared" si="8"/>
        <v>129810300</v>
      </c>
      <c r="P25" s="15">
        <f t="shared" si="8"/>
        <v>0</v>
      </c>
      <c r="Q25" s="15">
        <f>SUM(Q26,Q27,Q28)</f>
        <v>11772901</v>
      </c>
      <c r="R25" s="15">
        <f t="shared" ref="R25:T25" si="9">SUM(R26,R27,R28)</f>
        <v>7775287</v>
      </c>
      <c r="S25" s="15">
        <f t="shared" si="9"/>
        <v>0</v>
      </c>
      <c r="T25" s="15">
        <f t="shared" si="9"/>
        <v>0</v>
      </c>
      <c r="U25" s="60">
        <f>SUM(U26,U27,U28)</f>
        <v>931994358</v>
      </c>
      <c r="V25" s="2"/>
      <c r="W25" s="5">
        <f t="shared" si="3"/>
        <v>931994358</v>
      </c>
      <c r="X25" s="7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19" customFormat="1" ht="22.5" customHeight="1" x14ac:dyDescent="0.3">
      <c r="A26" s="31"/>
      <c r="B26" s="33" t="s">
        <v>20</v>
      </c>
      <c r="D26" s="30" t="s">
        <v>42</v>
      </c>
      <c r="F26" s="13"/>
      <c r="G26" s="13"/>
      <c r="H26" s="13"/>
      <c r="I26" s="13"/>
      <c r="J26" s="13">
        <v>1567722</v>
      </c>
      <c r="K26" s="13">
        <v>462436</v>
      </c>
      <c r="L26" s="13"/>
      <c r="M26" s="13">
        <v>1126957</v>
      </c>
      <c r="N26" s="13"/>
      <c r="O26" s="13"/>
      <c r="P26" s="13"/>
      <c r="Q26" s="13"/>
      <c r="R26" s="13">
        <v>1386955</v>
      </c>
      <c r="S26" s="13"/>
      <c r="T26" s="13"/>
      <c r="U26" s="13">
        <f t="shared" ref="U26:U29" si="10">SUM(F26:T26)</f>
        <v>4544070</v>
      </c>
      <c r="V26" s="32"/>
      <c r="W26" s="5">
        <f t="shared" si="3"/>
        <v>4544070</v>
      </c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s="19" customFormat="1" ht="22.5" customHeight="1" x14ac:dyDescent="0.3">
      <c r="A27" s="31"/>
      <c r="B27" s="33" t="s">
        <v>39</v>
      </c>
      <c r="D27" s="30" t="s">
        <v>43</v>
      </c>
      <c r="F27" s="13"/>
      <c r="G27" s="13"/>
      <c r="H27" s="13"/>
      <c r="I27" s="13">
        <v>8945982</v>
      </c>
      <c r="J27" s="13">
        <v>127601330</v>
      </c>
      <c r="K27" s="13">
        <v>568094042</v>
      </c>
      <c r="L27" s="13">
        <v>21463298</v>
      </c>
      <c r="M27" s="13">
        <v>53374103</v>
      </c>
      <c r="N27" s="13"/>
      <c r="O27" s="13">
        <v>129810300</v>
      </c>
      <c r="P27" s="13"/>
      <c r="Q27" s="13">
        <v>11772901</v>
      </c>
      <c r="R27" s="13">
        <v>6388332</v>
      </c>
      <c r="S27" s="13"/>
      <c r="T27" s="13"/>
      <c r="U27" s="13">
        <f t="shared" si="10"/>
        <v>927450288</v>
      </c>
      <c r="V27" s="32"/>
      <c r="W27" s="5">
        <f t="shared" si="3"/>
        <v>927450288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s="19" customFormat="1" ht="22.5" customHeight="1" x14ac:dyDescent="0.3">
      <c r="A28" s="31"/>
      <c r="B28" s="33" t="s">
        <v>31</v>
      </c>
      <c r="D28" s="30" t="s">
        <v>101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>
        <f t="shared" si="10"/>
        <v>0</v>
      </c>
      <c r="V28" s="32"/>
      <c r="W28" s="5">
        <f t="shared" si="3"/>
        <v>0</v>
      </c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4" s="19" customFormat="1" ht="22.5" customHeight="1" x14ac:dyDescent="0.3">
      <c r="A29" s="31"/>
      <c r="B29" s="37" t="s">
        <v>78</v>
      </c>
      <c r="C29" s="38"/>
      <c r="D29" s="39" t="s">
        <v>41</v>
      </c>
      <c r="F29" s="15">
        <v>0</v>
      </c>
      <c r="G29" s="15">
        <v>0</v>
      </c>
      <c r="H29" s="15"/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/>
      <c r="R29" s="15">
        <v>0</v>
      </c>
      <c r="S29" s="15"/>
      <c r="T29" s="15"/>
      <c r="U29" s="15">
        <f t="shared" si="10"/>
        <v>0</v>
      </c>
      <c r="V29" s="32"/>
      <c r="W29" s="5">
        <f t="shared" si="3"/>
        <v>0</v>
      </c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4" ht="25.5" customHeight="1" x14ac:dyDescent="0.25"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4"/>
      <c r="V30" s="2"/>
      <c r="W30" s="2"/>
      <c r="X30" s="7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8" hidden="1" customHeight="1" x14ac:dyDescent="0.25"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>
        <f t="shared" ref="S31:W31" si="11">+S9-S13</f>
        <v>0</v>
      </c>
      <c r="T31" s="11">
        <f t="shared" si="11"/>
        <v>0</v>
      </c>
      <c r="U31" s="4">
        <f t="shared" si="11"/>
        <v>0</v>
      </c>
      <c r="V31" s="4">
        <f t="shared" si="11"/>
        <v>0</v>
      </c>
      <c r="W31" s="4" t="e">
        <f t="shared" si="11"/>
        <v>#REF!</v>
      </c>
      <c r="X31" s="7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8" customHeight="1" x14ac:dyDescent="0.25"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4"/>
      <c r="V32" s="2"/>
      <c r="W32" s="2"/>
      <c r="X32" s="7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6:34" ht="18" customHeight="1" x14ac:dyDescent="0.2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4"/>
      <c r="V33" s="2"/>
      <c r="W33" s="2"/>
      <c r="X33" s="7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6:34" ht="18" customHeight="1" x14ac:dyDescent="0.2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4"/>
      <c r="V34" s="2"/>
      <c r="W34" s="2"/>
      <c r="X34" s="7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6:34" ht="18" customHeight="1" x14ac:dyDescent="0.2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4"/>
      <c r="V35" s="2"/>
      <c r="W35" s="2"/>
      <c r="X35" s="7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6:34" ht="18" customHeight="1" x14ac:dyDescent="0.25"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2"/>
      <c r="V36" s="2"/>
      <c r="W36" s="2"/>
      <c r="X36" s="7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6:34" ht="18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2"/>
      <c r="V37" s="2"/>
      <c r="W37" s="2"/>
      <c r="X37" s="7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6:34" ht="18" customHeight="1" x14ac:dyDescent="0.25">
      <c r="F38" s="7"/>
      <c r="G38" s="7"/>
      <c r="H38" s="7"/>
      <c r="I38" s="7"/>
      <c r="J38" s="7"/>
      <c r="K38" s="7"/>
      <c r="L38" s="45"/>
      <c r="M38" s="7"/>
      <c r="N38" s="7"/>
      <c r="O38" s="7"/>
      <c r="P38" s="7"/>
      <c r="Q38" s="7"/>
      <c r="R38" s="7"/>
      <c r="S38" s="7"/>
      <c r="T38" s="7"/>
      <c r="U38" s="2"/>
      <c r="V38" s="2"/>
      <c r="W38" s="2"/>
      <c r="X38" s="7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6:34" ht="18" customHeight="1" x14ac:dyDescent="0.25"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2"/>
      <c r="V39" s="2"/>
      <c r="W39" s="2"/>
      <c r="X39" s="7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6:34" ht="18" customHeight="1" x14ac:dyDescent="0.25"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2"/>
      <c r="V40" s="2"/>
      <c r="W40" s="2"/>
      <c r="X40" s="7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6:34" ht="18" customHeight="1" x14ac:dyDescent="0.25"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2"/>
      <c r="V41" s="2"/>
      <c r="W41" s="2"/>
      <c r="X41" s="7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6:34" ht="18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2"/>
      <c r="V42" s="2"/>
      <c r="W42" s="2"/>
      <c r="X42" s="7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6:34" ht="18" customHeight="1" x14ac:dyDescent="0.25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2"/>
      <c r="V43" s="2"/>
      <c r="W43" s="2"/>
      <c r="X43" s="7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6:34" ht="18" customHeight="1" x14ac:dyDescent="0.25"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2"/>
      <c r="V44" s="2"/>
      <c r="W44" s="2"/>
      <c r="X44" s="7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6:34" ht="18" customHeight="1" x14ac:dyDescent="0.25"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2"/>
      <c r="V45" s="2"/>
      <c r="W45" s="2"/>
      <c r="X45" s="7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6:34" ht="18" customHeight="1" x14ac:dyDescent="0.25"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2"/>
      <c r="V46" s="2"/>
      <c r="W46" s="2"/>
      <c r="X46" s="7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6:34" ht="18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2"/>
      <c r="V47" s="2"/>
      <c r="W47" s="2"/>
      <c r="X47" s="7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6:34" ht="18" customHeight="1" x14ac:dyDescent="0.25"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2"/>
      <c r="V48" s="2"/>
      <c r="W48" s="2"/>
      <c r="X48" s="7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6:34" ht="18" customHeight="1" x14ac:dyDescent="0.25"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2"/>
      <c r="V49" s="2"/>
      <c r="W49" s="2"/>
      <c r="X49" s="7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6:34" ht="18" customHeight="1" x14ac:dyDescent="0.25"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2"/>
      <c r="V50" s="2"/>
      <c r="W50" s="2"/>
      <c r="X50" s="7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6:34" ht="18" customHeight="1" x14ac:dyDescent="0.25"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2"/>
      <c r="V51" s="2"/>
      <c r="W51" s="2"/>
      <c r="X51" s="7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6:34" ht="18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2"/>
      <c r="V52" s="2"/>
      <c r="W52" s="2"/>
      <c r="X52" s="7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6:34" ht="18" customHeight="1" x14ac:dyDescent="0.25"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2"/>
      <c r="V53" s="2"/>
      <c r="W53" s="2"/>
      <c r="X53" s="7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6:34" ht="18" customHeight="1" x14ac:dyDescent="0.25"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2"/>
      <c r="V54" s="2"/>
      <c r="W54" s="2"/>
      <c r="X54" s="7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6:34" ht="18" customHeight="1" x14ac:dyDescent="0.25"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2"/>
      <c r="V55" s="2"/>
      <c r="W55" s="2"/>
      <c r="X55" s="7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6:34" ht="18" customHeight="1" x14ac:dyDescent="0.25"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2"/>
      <c r="V56" s="2"/>
      <c r="W56" s="2"/>
      <c r="X56" s="7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6:34" ht="18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2"/>
      <c r="V57" s="2"/>
      <c r="W57" s="2"/>
      <c r="X57" s="7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6:34" ht="18" customHeight="1" x14ac:dyDescent="0.25"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2"/>
      <c r="V58" s="2"/>
      <c r="W58" s="2"/>
      <c r="X58" s="7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6:34" ht="18" customHeight="1" x14ac:dyDescent="0.25"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2"/>
      <c r="V59" s="2"/>
      <c r="W59" s="2"/>
      <c r="X59" s="7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6:34" ht="18" customHeight="1" x14ac:dyDescent="0.25">
      <c r="V60" s="2"/>
      <c r="W60" s="2"/>
      <c r="X60" s="7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6:34" ht="18" customHeight="1" x14ac:dyDescent="0.25">
      <c r="V61" s="2"/>
      <c r="W61" s="2"/>
      <c r="X61" s="7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6:34" ht="18" customHeight="1" x14ac:dyDescent="0.25">
      <c r="V62" s="2"/>
      <c r="W62" s="2"/>
      <c r="X62" s="7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6:34" ht="18" customHeight="1" x14ac:dyDescent="0.25">
      <c r="V63" s="2"/>
      <c r="W63" s="2"/>
      <c r="X63" s="7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6:34" ht="18" customHeight="1" x14ac:dyDescent="0.25">
      <c r="V64" s="2"/>
      <c r="W64" s="2"/>
      <c r="X64" s="7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2:34" ht="18" customHeight="1" x14ac:dyDescent="0.25">
      <c r="V65" s="2"/>
      <c r="W65" s="2"/>
      <c r="X65" s="7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22:34" ht="18" customHeight="1" x14ac:dyDescent="0.25">
      <c r="V66" s="2"/>
      <c r="W66" s="2"/>
      <c r="X66" s="7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2:34" ht="18" customHeight="1" x14ac:dyDescent="0.25">
      <c r="V67" s="2"/>
      <c r="W67" s="2"/>
      <c r="X67" s="7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22:34" ht="18" customHeight="1" x14ac:dyDescent="0.25">
      <c r="V68" s="2"/>
      <c r="W68" s="2"/>
      <c r="X68" s="7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2:34" ht="18" customHeight="1" x14ac:dyDescent="0.25">
      <c r="V69" s="2"/>
      <c r="W69" s="2"/>
      <c r="X69" s="7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2:34" ht="18" customHeight="1" x14ac:dyDescent="0.25">
      <c r="V70" s="2"/>
      <c r="W70" s="2"/>
      <c r="X70" s="7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2:34" ht="18" customHeight="1" x14ac:dyDescent="0.25">
      <c r="V71" s="2"/>
      <c r="W71" s="2"/>
      <c r="X71" s="7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22:34" ht="18" customHeight="1" x14ac:dyDescent="0.25">
      <c r="V72" s="2"/>
      <c r="W72" s="2"/>
      <c r="X72" s="7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22:34" ht="18" customHeight="1" x14ac:dyDescent="0.25">
      <c r="V73" s="2"/>
      <c r="W73" s="2"/>
      <c r="X73" s="7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22:34" ht="18" customHeight="1" x14ac:dyDescent="0.25">
      <c r="V74" s="2"/>
      <c r="W74" s="2"/>
      <c r="X74" s="7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22:34" ht="18" customHeight="1" x14ac:dyDescent="0.25">
      <c r="V75" s="2"/>
      <c r="W75" s="2"/>
      <c r="X75" s="7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22:34" ht="18" customHeight="1" x14ac:dyDescent="0.25">
      <c r="V76" s="2"/>
      <c r="W76" s="2"/>
      <c r="X76" s="7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22:34" ht="18" customHeight="1" x14ac:dyDescent="0.25">
      <c r="V77" s="2"/>
      <c r="W77" s="2"/>
      <c r="X77" s="7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22:34" ht="18" customHeight="1" x14ac:dyDescent="0.25">
      <c r="V78" s="2"/>
      <c r="W78" s="2"/>
      <c r="X78" s="7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2:34" ht="18" customHeight="1" x14ac:dyDescent="0.25">
      <c r="V79" s="2"/>
      <c r="W79" s="2"/>
      <c r="X79" s="7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22:34" ht="18" customHeight="1" x14ac:dyDescent="0.25">
      <c r="V80" s="2"/>
      <c r="W80" s="2"/>
      <c r="X80" s="7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2:34" ht="18" customHeight="1" x14ac:dyDescent="0.25">
      <c r="V81" s="2"/>
      <c r="W81" s="2"/>
      <c r="X81" s="7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2:34" ht="18" customHeight="1" x14ac:dyDescent="0.25">
      <c r="V82" s="2"/>
      <c r="W82" s="2"/>
      <c r="X82" s="7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2:34" ht="18" customHeight="1" x14ac:dyDescent="0.25">
      <c r="V83" s="2"/>
      <c r="W83" s="2"/>
      <c r="X83" s="7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2:34" ht="18" customHeight="1" x14ac:dyDescent="0.25">
      <c r="V84" s="2"/>
      <c r="W84" s="2"/>
      <c r="X84" s="7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2:34" ht="18" customHeight="1" x14ac:dyDescent="0.25">
      <c r="V85" s="2"/>
      <c r="W85" s="2"/>
      <c r="X85" s="7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2:34" ht="18" customHeight="1" x14ac:dyDescent="0.25">
      <c r="V86" s="2"/>
      <c r="W86" s="2"/>
      <c r="X86" s="7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2:34" ht="18" customHeight="1" x14ac:dyDescent="0.25">
      <c r="V87" s="2"/>
      <c r="W87" s="2"/>
      <c r="X87" s="7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2:34" ht="18" customHeight="1" x14ac:dyDescent="0.25">
      <c r="V88" s="2"/>
      <c r="W88" s="2"/>
      <c r="X88" s="7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2:34" ht="18" customHeight="1" x14ac:dyDescent="0.25">
      <c r="V89" s="2"/>
      <c r="W89" s="2"/>
      <c r="X89" s="7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2:34" ht="18" customHeight="1" x14ac:dyDescent="0.25">
      <c r="V90" s="2"/>
      <c r="W90" s="2"/>
      <c r="X90" s="7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2:34" ht="18" customHeight="1" x14ac:dyDescent="0.25">
      <c r="V91" s="2"/>
      <c r="W91" s="2"/>
      <c r="X91" s="7"/>
      <c r="Y91" s="2"/>
      <c r="Z91" s="2"/>
      <c r="AA91" s="2"/>
      <c r="AB91" s="2"/>
      <c r="AC91" s="2"/>
      <c r="AD91" s="2"/>
      <c r="AE91" s="2"/>
      <c r="AF91" s="2"/>
      <c r="AG91" s="2"/>
      <c r="AH91" s="2"/>
    </row>
  </sheetData>
  <pageMargins left="0.15748031496062992" right="0.15748031496062992" top="0.70866141732283472" bottom="0.35433070866141736" header="0.31496062992125984" footer="0.31496062992125984"/>
  <pageSetup paperSize="122" scale="42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93"/>
  <sheetViews>
    <sheetView topLeftCell="D1" zoomScale="70" zoomScaleNormal="70" workbookViewId="0">
      <selection activeCell="K12" sqref="K12"/>
    </sheetView>
  </sheetViews>
  <sheetFormatPr baseColWidth="10" defaultColWidth="9.625" defaultRowHeight="18" customHeight="1" x14ac:dyDescent="0.25"/>
  <cols>
    <col min="1" max="1" width="2.25" style="1" customWidth="1"/>
    <col min="2" max="2" width="7.25" style="17" customWidth="1"/>
    <col min="3" max="3" width="0.875" style="17" customWidth="1"/>
    <col min="4" max="4" width="37.25" style="17" customWidth="1"/>
    <col min="5" max="5" width="3.625" style="17" customWidth="1"/>
    <col min="6" max="6" width="13.5" style="17" customWidth="1"/>
    <col min="7" max="8" width="13.25" style="17" customWidth="1"/>
    <col min="9" max="9" width="14.5" style="17" customWidth="1"/>
    <col min="10" max="10" width="16" style="17" customWidth="1"/>
    <col min="11" max="11" width="18.125" style="17" customWidth="1"/>
    <col min="12" max="12" width="15" style="17" customWidth="1"/>
    <col min="13" max="13" width="14.625" style="17" customWidth="1"/>
    <col min="14" max="14" width="15.875" style="17" customWidth="1"/>
    <col min="15" max="15" width="16.375" style="17" customWidth="1"/>
    <col min="16" max="16" width="14.75" style="17" customWidth="1"/>
    <col min="17" max="17" width="16.375" style="17" customWidth="1"/>
    <col min="18" max="18" width="15" style="17" customWidth="1"/>
    <col min="19" max="19" width="13.125" style="17" customWidth="1"/>
    <col min="20" max="20" width="15.25" style="17" customWidth="1"/>
    <col min="21" max="21" width="18.75" style="1" customWidth="1"/>
    <col min="22" max="22" width="2.5" style="1" hidden="1" customWidth="1"/>
    <col min="23" max="23" width="18.375" style="1" hidden="1" customWidth="1"/>
    <col min="24" max="24" width="19.125" style="17" hidden="1" customWidth="1"/>
    <col min="25" max="25" width="17.125" style="1" customWidth="1"/>
    <col min="26" max="26" width="9.625" style="1" customWidth="1"/>
    <col min="27" max="27" width="16.75" style="1" customWidth="1"/>
    <col min="28" max="31" width="9.625" style="1" customWidth="1"/>
    <col min="32" max="32" width="10.875" style="1" bestFit="1" customWidth="1"/>
    <col min="33" max="16384" width="9.625" style="1"/>
  </cols>
  <sheetData>
    <row r="1" spans="1:34" ht="18" customHeight="1" x14ac:dyDescent="0.25">
      <c r="O1" s="21"/>
    </row>
    <row r="2" spans="1:34" ht="18" customHeight="1" x14ac:dyDescent="0.25">
      <c r="B2" s="40"/>
      <c r="F2" s="41"/>
      <c r="G2" s="41"/>
      <c r="H2" s="41"/>
      <c r="I2" s="41"/>
      <c r="J2" s="41"/>
      <c r="K2" s="84" t="s">
        <v>119</v>
      </c>
      <c r="L2" s="84"/>
      <c r="M2" s="84"/>
      <c r="N2" s="84"/>
      <c r="O2" s="84"/>
      <c r="P2" s="41"/>
      <c r="Q2" s="41"/>
      <c r="R2" s="41"/>
      <c r="S2" s="41"/>
      <c r="T2" s="41"/>
      <c r="U2" s="8"/>
    </row>
    <row r="3" spans="1:34" ht="18" customHeight="1" x14ac:dyDescent="0.25">
      <c r="B3" s="40"/>
      <c r="F3" s="42"/>
      <c r="G3" s="42"/>
      <c r="H3" s="42"/>
      <c r="I3" s="42"/>
      <c r="J3" s="42"/>
      <c r="K3" s="69" t="s">
        <v>117</v>
      </c>
      <c r="L3" s="69"/>
      <c r="M3" s="69"/>
      <c r="N3" s="69"/>
      <c r="O3" s="69"/>
      <c r="P3" s="42"/>
      <c r="Q3" s="42"/>
      <c r="R3" s="42"/>
      <c r="S3" s="42"/>
      <c r="T3" s="42"/>
      <c r="U3" s="9"/>
    </row>
    <row r="4" spans="1:34" ht="18" customHeight="1" x14ac:dyDescent="0.25">
      <c r="B4" s="43"/>
      <c r="S4" s="21"/>
      <c r="T4" s="21"/>
      <c r="U4" s="21"/>
      <c r="V4" s="17"/>
      <c r="W4" s="17"/>
      <c r="Y4" s="17"/>
      <c r="Z4" s="17"/>
    </row>
    <row r="5" spans="1:34" ht="18" customHeight="1" x14ac:dyDescent="0.25">
      <c r="B5" s="43"/>
      <c r="S5" s="21"/>
      <c r="T5" s="21"/>
      <c r="U5" s="21"/>
      <c r="V5" s="17"/>
      <c r="W5" s="17"/>
      <c r="Y5" s="17"/>
      <c r="Z5" s="17"/>
    </row>
    <row r="6" spans="1:34" s="17" customFormat="1" ht="18" customHeight="1" x14ac:dyDescent="0.25">
      <c r="B6" s="35"/>
    </row>
    <row r="7" spans="1:34" s="17" customFormat="1" ht="18" customHeight="1" x14ac:dyDescent="0.25">
      <c r="B7" s="18"/>
      <c r="E7" s="19"/>
      <c r="F7" s="20" t="s">
        <v>53</v>
      </c>
      <c r="G7" s="20" t="s">
        <v>54</v>
      </c>
      <c r="H7" s="20" t="s">
        <v>55</v>
      </c>
      <c r="I7" s="20" t="s">
        <v>65</v>
      </c>
      <c r="J7" s="20" t="s">
        <v>66</v>
      </c>
      <c r="K7" s="20" t="s">
        <v>56</v>
      </c>
      <c r="L7" s="20" t="s">
        <v>57</v>
      </c>
      <c r="M7" s="20" t="s">
        <v>58</v>
      </c>
      <c r="N7" s="20" t="s">
        <v>60</v>
      </c>
      <c r="O7" s="20" t="s">
        <v>80</v>
      </c>
      <c r="P7" s="20" t="s">
        <v>61</v>
      </c>
      <c r="Q7" s="72" t="s">
        <v>103</v>
      </c>
      <c r="R7" s="20" t="s">
        <v>62</v>
      </c>
      <c r="S7" s="20" t="s">
        <v>63</v>
      </c>
      <c r="T7" s="20" t="s">
        <v>49</v>
      </c>
      <c r="U7" s="20" t="s">
        <v>50</v>
      </c>
      <c r="W7" s="17" t="s">
        <v>69</v>
      </c>
    </row>
    <row r="8" spans="1:34" s="17" customFormat="1" ht="18" customHeight="1" x14ac:dyDescent="0.25">
      <c r="B8" s="22"/>
      <c r="E8" s="19"/>
      <c r="F8" s="73" t="s">
        <v>104</v>
      </c>
      <c r="G8" s="73" t="s">
        <v>105</v>
      </c>
      <c r="H8" s="73" t="s">
        <v>106</v>
      </c>
      <c r="I8" s="73" t="s">
        <v>107</v>
      </c>
      <c r="J8" s="73" t="s">
        <v>108</v>
      </c>
      <c r="K8" s="73" t="s">
        <v>109</v>
      </c>
      <c r="L8" s="73" t="s">
        <v>110</v>
      </c>
      <c r="M8" s="73" t="s">
        <v>111</v>
      </c>
      <c r="N8" s="73" t="s">
        <v>112</v>
      </c>
      <c r="O8" s="73" t="s">
        <v>113</v>
      </c>
      <c r="P8" s="73" t="s">
        <v>114</v>
      </c>
      <c r="Q8" s="73" t="s">
        <v>115</v>
      </c>
      <c r="R8" s="73" t="s">
        <v>116</v>
      </c>
      <c r="S8" s="73" t="s">
        <v>93</v>
      </c>
      <c r="T8" s="73" t="s">
        <v>94</v>
      </c>
      <c r="U8" s="23" t="s">
        <v>64</v>
      </c>
      <c r="W8" s="17" t="s">
        <v>70</v>
      </c>
    </row>
    <row r="9" spans="1:34" s="28" customFormat="1" ht="24.95" customHeight="1" x14ac:dyDescent="0.15">
      <c r="A9" s="24"/>
      <c r="B9" s="25" t="s">
        <v>0</v>
      </c>
      <c r="C9" s="26"/>
      <c r="D9" s="76" t="s">
        <v>1</v>
      </c>
      <c r="E9" s="77"/>
      <c r="F9" s="78">
        <f>+SUM(F11:F14)</f>
        <v>1080.2070000000001</v>
      </c>
      <c r="G9" s="78">
        <f t="shared" ref="G9:X9" si="0">+SUM(G11:G14)</f>
        <v>58786.582999999999</v>
      </c>
      <c r="H9" s="78">
        <f t="shared" si="0"/>
        <v>23003.485000000001</v>
      </c>
      <c r="I9" s="78">
        <f t="shared" si="0"/>
        <v>394121.90299999999</v>
      </c>
      <c r="J9" s="78">
        <f t="shared" si="0"/>
        <v>16388668.361000001</v>
      </c>
      <c r="K9" s="78">
        <f t="shared" si="0"/>
        <v>182935697.34299999</v>
      </c>
      <c r="L9" s="78">
        <f t="shared" si="0"/>
        <v>5023523</v>
      </c>
      <c r="M9" s="78">
        <f t="shared" si="0"/>
        <v>24950001.118000001</v>
      </c>
      <c r="N9" s="78">
        <f t="shared" si="0"/>
        <v>31963.62</v>
      </c>
      <c r="O9" s="78">
        <f t="shared" si="0"/>
        <v>23540723.577</v>
      </c>
      <c r="P9" s="78">
        <f t="shared" si="0"/>
        <v>281459.92800000001</v>
      </c>
      <c r="Q9" s="78">
        <f t="shared" si="0"/>
        <v>92792</v>
      </c>
      <c r="R9" s="78">
        <f t="shared" si="0"/>
        <v>867707.25699999998</v>
      </c>
      <c r="S9" s="78">
        <f t="shared" si="0"/>
        <v>0</v>
      </c>
      <c r="T9" s="78">
        <f t="shared" si="0"/>
        <v>0</v>
      </c>
      <c r="U9" s="78">
        <f t="shared" si="0"/>
        <v>254589528.38200003</v>
      </c>
      <c r="V9" s="12">
        <f t="shared" si="0"/>
        <v>0</v>
      </c>
      <c r="W9" s="12">
        <f t="shared" si="0"/>
        <v>254455238.79400003</v>
      </c>
      <c r="X9" s="12">
        <f t="shared" si="0"/>
        <v>0</v>
      </c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19" customFormat="1" ht="22.5" customHeight="1" x14ac:dyDescent="0.3">
      <c r="A10" s="31"/>
      <c r="B10" s="29"/>
      <c r="D10" s="3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>
        <f t="shared" ref="U10" si="1">SUM(F10:T10)</f>
        <v>0</v>
      </c>
      <c r="V10" s="32"/>
      <c r="W10" s="5">
        <f t="shared" ref="W10:W31" si="2">+U10-T10-S10</f>
        <v>0</v>
      </c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</row>
    <row r="11" spans="1:34" s="19" customFormat="1" ht="22.5" customHeight="1" x14ac:dyDescent="0.3">
      <c r="A11" s="31"/>
      <c r="B11" s="29" t="s">
        <v>25</v>
      </c>
      <c r="D11" s="30" t="s">
        <v>26</v>
      </c>
      <c r="F11" s="13"/>
      <c r="G11" s="13"/>
      <c r="H11" s="13"/>
      <c r="I11" s="13"/>
      <c r="J11" s="13">
        <v>20756.807000000001</v>
      </c>
      <c r="K11" s="13">
        <v>199945.12</v>
      </c>
      <c r="L11" s="13"/>
      <c r="M11" s="13">
        <v>16239.427000000003</v>
      </c>
      <c r="N11" s="13"/>
      <c r="O11" s="13">
        <v>6900.2949999999992</v>
      </c>
      <c r="P11" s="13"/>
      <c r="Q11" s="13"/>
      <c r="R11" s="13"/>
      <c r="S11" s="13"/>
      <c r="T11" s="13"/>
      <c r="U11" s="13">
        <f t="shared" ref="U11:U14" si="3">SUM(F11:T11)</f>
        <v>243841.649</v>
      </c>
      <c r="V11" s="32"/>
      <c r="W11" s="5">
        <f t="shared" ref="W11" si="4">+U11-T11-S11</f>
        <v>243841.649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spans="1:34" s="19" customFormat="1" ht="22.5" customHeight="1" x14ac:dyDescent="0.3">
      <c r="A12" s="31"/>
      <c r="B12" s="29" t="s">
        <v>72</v>
      </c>
      <c r="D12" s="30" t="s">
        <v>29</v>
      </c>
      <c r="F12" s="13"/>
      <c r="G12" s="13"/>
      <c r="H12" s="13"/>
      <c r="I12" s="13"/>
      <c r="J12" s="13">
        <v>31219.742999999999</v>
      </c>
      <c r="K12" s="13">
        <v>88917.760999999999</v>
      </c>
      <c r="L12" s="13"/>
      <c r="M12" s="13">
        <v>6089.857</v>
      </c>
      <c r="N12" s="13"/>
      <c r="O12" s="13">
        <v>3746.8469999999998</v>
      </c>
      <c r="P12" s="13"/>
      <c r="Q12" s="13"/>
      <c r="R12" s="13">
        <v>4315.38</v>
      </c>
      <c r="S12" s="13"/>
      <c r="T12" s="13"/>
      <c r="U12" s="13">
        <f t="shared" si="3"/>
        <v>134289.58799999999</v>
      </c>
      <c r="V12" s="32"/>
      <c r="W12" s="5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spans="1:34" s="19" customFormat="1" ht="22.5" customHeight="1" x14ac:dyDescent="0.3">
      <c r="A13" s="31"/>
      <c r="B13" s="29" t="s">
        <v>73</v>
      </c>
      <c r="D13" s="30" t="s">
        <v>51</v>
      </c>
      <c r="F13" s="13"/>
      <c r="G13" s="13">
        <v>37000</v>
      </c>
      <c r="H13" s="13">
        <v>23000</v>
      </c>
      <c r="I13" s="13">
        <v>79000</v>
      </c>
      <c r="J13" s="13">
        <v>2921000</v>
      </c>
      <c r="K13" s="13">
        <v>125113000</v>
      </c>
      <c r="L13" s="13">
        <v>3563000</v>
      </c>
      <c r="M13" s="13">
        <v>15889000</v>
      </c>
      <c r="N13" s="13">
        <v>26000</v>
      </c>
      <c r="O13" s="13">
        <v>7007000</v>
      </c>
      <c r="P13" s="13">
        <v>3000</v>
      </c>
      <c r="Q13" s="13">
        <v>0</v>
      </c>
      <c r="R13" s="13">
        <v>0</v>
      </c>
      <c r="S13" s="13"/>
      <c r="T13" s="13"/>
      <c r="U13" s="13">
        <f t="shared" si="3"/>
        <v>154661000</v>
      </c>
      <c r="V13" s="32"/>
      <c r="W13" s="5">
        <f t="shared" si="2"/>
        <v>154661000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34" s="19" customFormat="1" ht="22.5" customHeight="1" x14ac:dyDescent="0.3">
      <c r="A14" s="31"/>
      <c r="B14" s="29" t="s">
        <v>74</v>
      </c>
      <c r="D14" s="30" t="s">
        <v>5</v>
      </c>
      <c r="F14" s="13">
        <v>1080.2070000000001</v>
      </c>
      <c r="G14" s="13">
        <v>21786.582999999999</v>
      </c>
      <c r="H14" s="13">
        <v>3.4849999999999999</v>
      </c>
      <c r="I14" s="13">
        <v>315121.90299999999</v>
      </c>
      <c r="J14" s="13">
        <v>13415691.811000001</v>
      </c>
      <c r="K14" s="13">
        <v>57533834.461999997</v>
      </c>
      <c r="L14" s="13">
        <v>1460523</v>
      </c>
      <c r="M14" s="13">
        <v>9038671.8340000007</v>
      </c>
      <c r="N14" s="13">
        <v>5963.62</v>
      </c>
      <c r="O14" s="13">
        <v>16523076.435000001</v>
      </c>
      <c r="P14" s="13">
        <v>278459.92800000001</v>
      </c>
      <c r="Q14" s="13">
        <v>92792</v>
      </c>
      <c r="R14" s="13">
        <v>863391.87699999998</v>
      </c>
      <c r="S14" s="13"/>
      <c r="T14" s="13"/>
      <c r="U14" s="13">
        <f t="shared" si="3"/>
        <v>99550397.145000026</v>
      </c>
      <c r="V14" s="32"/>
      <c r="W14" s="5">
        <f t="shared" si="2"/>
        <v>99550397.145000026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28" customFormat="1" ht="24.95" customHeight="1" x14ac:dyDescent="0.15">
      <c r="A15" s="24"/>
      <c r="B15" s="34"/>
      <c r="C15" s="26"/>
      <c r="D15" s="76" t="s">
        <v>6</v>
      </c>
      <c r="E15" s="77"/>
      <c r="F15" s="78">
        <f t="shared" ref="F15:U15" si="5">SUM(F16,F17,F18,F27,F31)</f>
        <v>305.83</v>
      </c>
      <c r="G15" s="78">
        <f t="shared" si="5"/>
        <v>26572.828000000001</v>
      </c>
      <c r="H15" s="78">
        <f t="shared" si="5"/>
        <v>24177.228999999999</v>
      </c>
      <c r="I15" s="78">
        <f t="shared" si="5"/>
        <v>480470.96600000001</v>
      </c>
      <c r="J15" s="78">
        <f t="shared" si="5"/>
        <v>30941837.261999998</v>
      </c>
      <c r="K15" s="78">
        <f t="shared" si="5"/>
        <v>148562343.65399998</v>
      </c>
      <c r="L15" s="78">
        <f t="shared" si="5"/>
        <v>4265070.1989999991</v>
      </c>
      <c r="M15" s="78">
        <f t="shared" si="5"/>
        <v>23429946.875</v>
      </c>
      <c r="N15" s="78">
        <f t="shared" si="5"/>
        <v>28356.777000000002</v>
      </c>
      <c r="O15" s="78">
        <f t="shared" si="5"/>
        <v>22967618.055</v>
      </c>
      <c r="P15" s="78">
        <f t="shared" si="5"/>
        <v>273707.16399999999</v>
      </c>
      <c r="Q15" s="78">
        <f t="shared" si="5"/>
        <v>0</v>
      </c>
      <c r="R15" s="78">
        <f t="shared" si="5"/>
        <v>859592.09699999983</v>
      </c>
      <c r="S15" s="78">
        <f t="shared" si="5"/>
        <v>0</v>
      </c>
      <c r="T15" s="78">
        <f t="shared" si="5"/>
        <v>0</v>
      </c>
      <c r="U15" s="78">
        <f t="shared" si="5"/>
        <v>231859998.93599999</v>
      </c>
      <c r="V15" s="6"/>
      <c r="W15" s="27" t="e">
        <f>SUM(W16,W17,#REF!,#REF!,#REF!,#REF!,W18,W27:W27,#REF!,#REF!,#REF!,W31)</f>
        <v>#REF!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s="19" customFormat="1" ht="22.5" customHeight="1" x14ac:dyDescent="0.3">
      <c r="A16" s="31"/>
      <c r="B16" s="29" t="s">
        <v>7</v>
      </c>
      <c r="D16" s="30" t="s">
        <v>8</v>
      </c>
      <c r="F16" s="13"/>
      <c r="G16" s="13">
        <v>23106.666000000001</v>
      </c>
      <c r="H16" s="13">
        <v>24070.129000000001</v>
      </c>
      <c r="I16" s="13">
        <v>43854.917000000001</v>
      </c>
      <c r="J16" s="13">
        <v>138210.03999999998</v>
      </c>
      <c r="K16" s="13">
        <v>702495.43799999985</v>
      </c>
      <c r="L16" s="13">
        <v>75918.020999999993</v>
      </c>
      <c r="M16" s="13">
        <v>82113.494999999995</v>
      </c>
      <c r="N16" s="13">
        <v>22973.005000000001</v>
      </c>
      <c r="O16" s="13"/>
      <c r="P16" s="13">
        <v>900</v>
      </c>
      <c r="Q16" s="13"/>
      <c r="R16" s="13">
        <v>41288.326999999997</v>
      </c>
      <c r="S16" s="13"/>
      <c r="T16" s="13"/>
      <c r="U16" s="13">
        <f t="shared" ref="U16:U17" si="6">SUM(F16:T16)</f>
        <v>1154930.0379999997</v>
      </c>
      <c r="V16" s="32"/>
      <c r="W16" s="5">
        <f t="shared" si="2"/>
        <v>1154930.0379999997</v>
      </c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spans="1:34" s="19" customFormat="1" ht="22.5" customHeight="1" x14ac:dyDescent="0.3">
      <c r="A17" s="31"/>
      <c r="B17" s="29" t="s">
        <v>9</v>
      </c>
      <c r="D17" s="30" t="s">
        <v>10</v>
      </c>
      <c r="F17" s="13"/>
      <c r="G17" s="13">
        <v>383.05500000000001</v>
      </c>
      <c r="H17" s="13">
        <v>107.1</v>
      </c>
      <c r="I17" s="13">
        <v>0</v>
      </c>
      <c r="J17" s="13">
        <v>16764.166000000001</v>
      </c>
      <c r="K17" s="13">
        <v>21315.254999999997</v>
      </c>
      <c r="L17" s="13">
        <v>141.74799999999999</v>
      </c>
      <c r="M17" s="13">
        <v>5456.6570000000002</v>
      </c>
      <c r="N17" s="13">
        <v>0</v>
      </c>
      <c r="O17" s="13"/>
      <c r="P17" s="13"/>
      <c r="Q17" s="13"/>
      <c r="R17" s="13">
        <v>475.952</v>
      </c>
      <c r="S17" s="13"/>
      <c r="T17" s="13"/>
      <c r="U17" s="13">
        <f t="shared" si="6"/>
        <v>44643.932999999997</v>
      </c>
      <c r="V17" s="32"/>
      <c r="W17" s="5">
        <f t="shared" si="2"/>
        <v>44643.932999999997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1:34" s="17" customFormat="1" ht="22.5" customHeight="1" x14ac:dyDescent="0.3">
      <c r="A18" s="31"/>
      <c r="B18" s="29" t="s">
        <v>76</v>
      </c>
      <c r="C18" s="19"/>
      <c r="D18" s="36" t="s">
        <v>68</v>
      </c>
      <c r="E18" s="19"/>
      <c r="F18" s="13">
        <f t="shared" ref="F18:R18" si="7">SUM(F19:F25)</f>
        <v>0</v>
      </c>
      <c r="G18" s="13">
        <f t="shared" si="7"/>
        <v>0</v>
      </c>
      <c r="H18" s="13">
        <f t="shared" si="7"/>
        <v>0</v>
      </c>
      <c r="I18" s="13">
        <f t="shared" si="7"/>
        <v>0</v>
      </c>
      <c r="J18" s="13">
        <f t="shared" si="7"/>
        <v>0</v>
      </c>
      <c r="K18" s="13">
        <f t="shared" si="7"/>
        <v>2077.25</v>
      </c>
      <c r="L18" s="13">
        <f t="shared" si="7"/>
        <v>0</v>
      </c>
      <c r="M18" s="13">
        <f>SUM(M19:M26)</f>
        <v>0</v>
      </c>
      <c r="N18" s="13">
        <f t="shared" si="7"/>
        <v>0</v>
      </c>
      <c r="O18" s="13">
        <f>SUM(O19:O25)</f>
        <v>0</v>
      </c>
      <c r="P18" s="13">
        <f t="shared" si="7"/>
        <v>0</v>
      </c>
      <c r="Q18" s="13">
        <f>SUM(Q19:Q25)</f>
        <v>0</v>
      </c>
      <c r="R18" s="13">
        <f t="shared" si="7"/>
        <v>0</v>
      </c>
      <c r="S18" s="13">
        <f>SUM(S19:S25)</f>
        <v>0</v>
      </c>
      <c r="T18" s="13">
        <f>SUM(T19:T25)</f>
        <v>0</v>
      </c>
      <c r="U18" s="13">
        <f>SUM(U19:U26)</f>
        <v>2077.25</v>
      </c>
      <c r="V18" s="7"/>
      <c r="W18" s="5">
        <f t="shared" si="2"/>
        <v>2077.25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19" customFormat="1" ht="22.5" customHeight="1" x14ac:dyDescent="0.3">
      <c r="A19" s="31"/>
      <c r="B19" s="46" t="s">
        <v>20</v>
      </c>
      <c r="C19" s="44"/>
      <c r="D19" s="47" t="s">
        <v>38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>
        <f t="shared" ref="U19:U26" si="8">SUM(F19:T19)</f>
        <v>0</v>
      </c>
      <c r="V19" s="32"/>
      <c r="W19" s="5">
        <f t="shared" si="2"/>
        <v>0</v>
      </c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34" s="19" customFormat="1" ht="22.5" customHeight="1" x14ac:dyDescent="0.3">
      <c r="A20" s="31"/>
      <c r="B20" s="33" t="s">
        <v>39</v>
      </c>
      <c r="D20" s="30" t="s">
        <v>98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>
        <f t="shared" si="8"/>
        <v>0</v>
      </c>
      <c r="V20" s="32"/>
      <c r="W20" s="5">
        <f t="shared" si="2"/>
        <v>0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4" s="19" customFormat="1" ht="22.5" customHeight="1" x14ac:dyDescent="0.3">
      <c r="A21" s="31"/>
      <c r="B21" s="33" t="s">
        <v>31</v>
      </c>
      <c r="D21" s="30" t="s">
        <v>33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>
        <f t="shared" si="8"/>
        <v>0</v>
      </c>
      <c r="V21" s="32"/>
      <c r="W21" s="5">
        <f t="shared" si="2"/>
        <v>0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4" s="19" customFormat="1" ht="22.5" customHeight="1" x14ac:dyDescent="0.3">
      <c r="A22" s="31"/>
      <c r="B22" s="33" t="s">
        <v>32</v>
      </c>
      <c r="D22" s="30" t="s">
        <v>34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>
        <f t="shared" si="8"/>
        <v>0</v>
      </c>
      <c r="V22" s="32"/>
      <c r="W22" s="5">
        <f t="shared" si="2"/>
        <v>0</v>
      </c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4" s="19" customFormat="1" ht="22.5" customHeight="1" x14ac:dyDescent="0.3">
      <c r="A23" s="31"/>
      <c r="B23" s="33" t="s">
        <v>37</v>
      </c>
      <c r="D23" s="30" t="s">
        <v>47</v>
      </c>
      <c r="F23" s="13"/>
      <c r="G23" s="13"/>
      <c r="H23" s="13"/>
      <c r="I23" s="13"/>
      <c r="J23" s="13"/>
      <c r="K23" s="13">
        <v>2077.25</v>
      </c>
      <c r="L23" s="13"/>
      <c r="M23" s="13"/>
      <c r="N23" s="13"/>
      <c r="O23" s="13"/>
      <c r="P23" s="13"/>
      <c r="Q23" s="13"/>
      <c r="R23" s="13"/>
      <c r="S23" s="13"/>
      <c r="T23" s="13"/>
      <c r="U23" s="13">
        <f t="shared" si="8"/>
        <v>2077.25</v>
      </c>
      <c r="V23" s="32"/>
      <c r="W23" s="5">
        <f t="shared" si="2"/>
        <v>2077.25</v>
      </c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4" s="19" customFormat="1" ht="22.5" customHeight="1" x14ac:dyDescent="0.3">
      <c r="A24" s="31"/>
      <c r="B24" s="33" t="s">
        <v>21</v>
      </c>
      <c r="D24" s="30" t="s">
        <v>36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>
        <f t="shared" si="8"/>
        <v>0</v>
      </c>
      <c r="V24" s="32"/>
      <c r="W24" s="5">
        <f t="shared" si="2"/>
        <v>0</v>
      </c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s="19" customFormat="1" ht="22.5" customHeight="1" x14ac:dyDescent="0.3">
      <c r="A25" s="31"/>
      <c r="B25" s="33" t="s">
        <v>23</v>
      </c>
      <c r="D25" s="30" t="s">
        <v>35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>
        <f t="shared" si="8"/>
        <v>0</v>
      </c>
      <c r="V25" s="32"/>
      <c r="W25" s="5">
        <f t="shared" si="2"/>
        <v>0</v>
      </c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 s="19" customFormat="1" ht="22.5" customHeight="1" x14ac:dyDescent="0.3">
      <c r="A26" s="31"/>
      <c r="B26" s="33" t="s">
        <v>96</v>
      </c>
      <c r="D26" s="30" t="s">
        <v>97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>
        <f t="shared" si="8"/>
        <v>0</v>
      </c>
      <c r="V26" s="32"/>
      <c r="W26" s="5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ht="22.5" customHeight="1" x14ac:dyDescent="0.3">
      <c r="A27" s="3"/>
      <c r="B27" s="37" t="s">
        <v>77</v>
      </c>
      <c r="C27" s="38"/>
      <c r="D27" s="39" t="s">
        <v>15</v>
      </c>
      <c r="E27" s="19"/>
      <c r="F27" s="15">
        <f t="shared" ref="F27:P27" si="9">SUM(F28,F29,F30)</f>
        <v>0</v>
      </c>
      <c r="G27" s="15">
        <f t="shared" si="9"/>
        <v>0</v>
      </c>
      <c r="H27" s="15">
        <f t="shared" si="9"/>
        <v>0</v>
      </c>
      <c r="I27" s="15">
        <f t="shared" si="9"/>
        <v>323690.60600000003</v>
      </c>
      <c r="J27" s="15">
        <f t="shared" si="9"/>
        <v>19214989.947000001</v>
      </c>
      <c r="K27" s="15">
        <f t="shared" si="9"/>
        <v>95497049.218999982</v>
      </c>
      <c r="L27" s="15">
        <f t="shared" si="9"/>
        <v>2765592.3189999997</v>
      </c>
      <c r="M27" s="15">
        <f t="shared" si="9"/>
        <v>15089632.058</v>
      </c>
      <c r="N27" s="15">
        <f t="shared" si="9"/>
        <v>0</v>
      </c>
      <c r="O27" s="15">
        <f t="shared" si="9"/>
        <v>8440611.5810000002</v>
      </c>
      <c r="P27" s="15">
        <f t="shared" si="9"/>
        <v>0</v>
      </c>
      <c r="Q27" s="15">
        <f>SUM(Q28,Q29,Q30)</f>
        <v>0</v>
      </c>
      <c r="R27" s="15">
        <f t="shared" ref="R27:T27" si="10">SUM(R28,R29,R30)</f>
        <v>71605.714999999997</v>
      </c>
      <c r="S27" s="15">
        <f t="shared" si="10"/>
        <v>0</v>
      </c>
      <c r="T27" s="15">
        <f t="shared" si="10"/>
        <v>0</v>
      </c>
      <c r="U27" s="60">
        <f>SUM(U28,U29,U30)</f>
        <v>141403171.44499999</v>
      </c>
      <c r="V27" s="2"/>
      <c r="W27" s="5">
        <f t="shared" si="2"/>
        <v>141403171.44499999</v>
      </c>
      <c r="X27" s="7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19" customFormat="1" ht="22.5" customHeight="1" x14ac:dyDescent="0.3">
      <c r="A28" s="31"/>
      <c r="B28" s="33" t="s">
        <v>20</v>
      </c>
      <c r="D28" s="30" t="s">
        <v>42</v>
      </c>
      <c r="F28" s="13"/>
      <c r="G28" s="13"/>
      <c r="H28" s="13"/>
      <c r="I28" s="13"/>
      <c r="J28" s="13">
        <v>29724.032999999999</v>
      </c>
      <c r="K28" s="13">
        <v>45862.703999999998</v>
      </c>
      <c r="L28" s="13"/>
      <c r="M28" s="13">
        <v>558115.40099999995</v>
      </c>
      <c r="N28" s="13"/>
      <c r="O28" s="13"/>
      <c r="P28" s="13"/>
      <c r="Q28" s="13"/>
      <c r="R28" s="13">
        <v>41886.74</v>
      </c>
      <c r="S28" s="13"/>
      <c r="T28" s="13"/>
      <c r="U28" s="13">
        <f t="shared" ref="U28:U31" si="11">SUM(F28:T28)</f>
        <v>675588.87799999991</v>
      </c>
      <c r="V28" s="32"/>
      <c r="W28" s="5">
        <f t="shared" si="2"/>
        <v>675588.87799999991</v>
      </c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4" s="19" customFormat="1" ht="22.5" customHeight="1" x14ac:dyDescent="0.3">
      <c r="A29" s="31"/>
      <c r="B29" s="33" t="s">
        <v>39</v>
      </c>
      <c r="D29" s="30" t="s">
        <v>43</v>
      </c>
      <c r="F29" s="13"/>
      <c r="G29" s="13"/>
      <c r="H29" s="13"/>
      <c r="I29" s="13">
        <v>323690.60600000003</v>
      </c>
      <c r="J29" s="13">
        <v>19185265.914000001</v>
      </c>
      <c r="K29" s="13">
        <v>95451186.514999986</v>
      </c>
      <c r="L29" s="13">
        <v>2765592.3189999997</v>
      </c>
      <c r="M29" s="13">
        <v>14531516.657</v>
      </c>
      <c r="N29" s="13"/>
      <c r="O29" s="13">
        <v>8440611.5810000002</v>
      </c>
      <c r="P29" s="13"/>
      <c r="Q29" s="13">
        <v>0</v>
      </c>
      <c r="R29" s="13">
        <v>29718.974999999999</v>
      </c>
      <c r="S29" s="13"/>
      <c r="T29" s="13"/>
      <c r="U29" s="13">
        <f t="shared" si="11"/>
        <v>140727582.567</v>
      </c>
      <c r="V29" s="32"/>
      <c r="W29" s="5">
        <f t="shared" si="2"/>
        <v>140727582.567</v>
      </c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4" s="19" customFormat="1" ht="22.5" customHeight="1" x14ac:dyDescent="0.3">
      <c r="A30" s="31"/>
      <c r="B30" s="33" t="s">
        <v>31</v>
      </c>
      <c r="D30" s="30" t="s">
        <v>101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>
        <f t="shared" si="11"/>
        <v>0</v>
      </c>
      <c r="V30" s="32"/>
      <c r="W30" s="5">
        <f t="shared" si="2"/>
        <v>0</v>
      </c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4" s="19" customFormat="1" ht="22.5" customHeight="1" x14ac:dyDescent="0.3">
      <c r="A31" s="31"/>
      <c r="B31" s="37" t="s">
        <v>78</v>
      </c>
      <c r="C31" s="38"/>
      <c r="D31" s="39" t="s">
        <v>41</v>
      </c>
      <c r="F31" s="15">
        <v>305.83</v>
      </c>
      <c r="G31" s="15">
        <v>3083.107</v>
      </c>
      <c r="H31" s="15"/>
      <c r="I31" s="15">
        <v>112925.443</v>
      </c>
      <c r="J31" s="15">
        <v>11571873.108999997</v>
      </c>
      <c r="K31" s="15">
        <v>52339406.491999999</v>
      </c>
      <c r="L31" s="15">
        <v>1423418.111</v>
      </c>
      <c r="M31" s="15">
        <v>8252744.665000001</v>
      </c>
      <c r="N31" s="15">
        <v>5383.7719999999999</v>
      </c>
      <c r="O31" s="15">
        <v>14527006.474000001</v>
      </c>
      <c r="P31" s="15">
        <v>272807.16399999999</v>
      </c>
      <c r="Q31" s="15"/>
      <c r="R31" s="15">
        <v>746222.10299999989</v>
      </c>
      <c r="S31" s="15"/>
      <c r="T31" s="15"/>
      <c r="U31" s="15">
        <f t="shared" si="11"/>
        <v>89255176.270000011</v>
      </c>
      <c r="V31" s="32"/>
      <c r="W31" s="5">
        <f t="shared" si="2"/>
        <v>89255176.270000011</v>
      </c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4" ht="25.5" customHeight="1" x14ac:dyDescent="0.25"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4"/>
      <c r="V32" s="2"/>
      <c r="W32" s="2"/>
      <c r="X32" s="7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6:34" ht="18" hidden="1" customHeight="1" x14ac:dyDescent="0.2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>
        <f t="shared" ref="S33:W33" si="12">+S9-S15</f>
        <v>0</v>
      </c>
      <c r="T33" s="11">
        <f t="shared" si="12"/>
        <v>0</v>
      </c>
      <c r="U33" s="4">
        <f t="shared" si="12"/>
        <v>22729529.44600004</v>
      </c>
      <c r="V33" s="4">
        <f t="shared" si="12"/>
        <v>0</v>
      </c>
      <c r="W33" s="4" t="e">
        <f t="shared" si="12"/>
        <v>#REF!</v>
      </c>
      <c r="X33" s="7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6:34" ht="18" customHeight="1" x14ac:dyDescent="0.2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4"/>
      <c r="V34" s="2"/>
      <c r="W34" s="2"/>
      <c r="X34" s="7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6:34" ht="18" customHeight="1" x14ac:dyDescent="0.2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4"/>
      <c r="V35" s="2"/>
      <c r="W35" s="2"/>
      <c r="X35" s="7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6:34" ht="18" customHeight="1" x14ac:dyDescent="0.25"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4"/>
      <c r="V36" s="2"/>
      <c r="W36" s="2"/>
      <c r="X36" s="7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6:34" ht="18" customHeight="1" x14ac:dyDescent="0.25"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4"/>
      <c r="V37" s="2"/>
      <c r="W37" s="2"/>
      <c r="X37" s="7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6:34" ht="18" customHeight="1" x14ac:dyDescent="0.25"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2"/>
      <c r="V38" s="2"/>
      <c r="W38" s="2"/>
      <c r="X38" s="7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6:34" ht="18" customHeight="1" x14ac:dyDescent="0.25"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2"/>
      <c r="V39" s="2"/>
      <c r="W39" s="2"/>
      <c r="X39" s="7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6:34" ht="18" customHeight="1" x14ac:dyDescent="0.25">
      <c r="F40" s="7"/>
      <c r="G40" s="7"/>
      <c r="H40" s="7"/>
      <c r="I40" s="7"/>
      <c r="J40" s="7"/>
      <c r="K40" s="7"/>
      <c r="L40" s="45"/>
      <c r="M40" s="7"/>
      <c r="N40" s="7"/>
      <c r="O40" s="7"/>
      <c r="P40" s="7"/>
      <c r="Q40" s="7"/>
      <c r="R40" s="7"/>
      <c r="S40" s="7"/>
      <c r="T40" s="7"/>
      <c r="U40" s="2"/>
      <c r="V40" s="2"/>
      <c r="W40" s="2"/>
      <c r="X40" s="7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6:34" ht="18" customHeight="1" x14ac:dyDescent="0.25"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2"/>
      <c r="V41" s="2"/>
      <c r="W41" s="2"/>
      <c r="X41" s="7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6:34" ht="18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2"/>
      <c r="V42" s="2"/>
      <c r="W42" s="2"/>
      <c r="X42" s="7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6:34" ht="18" customHeight="1" x14ac:dyDescent="0.25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2"/>
      <c r="V43" s="2"/>
      <c r="W43" s="2"/>
      <c r="X43" s="7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6:34" ht="18" customHeight="1" x14ac:dyDescent="0.25"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2"/>
      <c r="V44" s="2"/>
      <c r="W44" s="2"/>
      <c r="X44" s="7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6:34" ht="18" customHeight="1" x14ac:dyDescent="0.25"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2"/>
      <c r="V45" s="2"/>
      <c r="W45" s="2"/>
      <c r="X45" s="7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6:34" ht="18" customHeight="1" x14ac:dyDescent="0.25"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2"/>
      <c r="V46" s="2"/>
      <c r="W46" s="2"/>
      <c r="X46" s="7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6:34" ht="18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2"/>
      <c r="V47" s="2"/>
      <c r="W47" s="2"/>
      <c r="X47" s="7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6:34" ht="18" customHeight="1" x14ac:dyDescent="0.25"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2"/>
      <c r="V48" s="2"/>
      <c r="W48" s="2"/>
      <c r="X48" s="7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6:34" ht="18" customHeight="1" x14ac:dyDescent="0.25"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2"/>
      <c r="V49" s="2"/>
      <c r="W49" s="2"/>
      <c r="X49" s="7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6:34" ht="18" customHeight="1" x14ac:dyDescent="0.25"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2"/>
      <c r="V50" s="2"/>
      <c r="W50" s="2"/>
      <c r="X50" s="7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6:34" ht="18" customHeight="1" x14ac:dyDescent="0.25"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2"/>
      <c r="V51" s="2"/>
      <c r="W51" s="2"/>
      <c r="X51" s="7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6:34" ht="18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2"/>
      <c r="V52" s="2"/>
      <c r="W52" s="2"/>
      <c r="X52" s="7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6:34" ht="18" customHeight="1" x14ac:dyDescent="0.25"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2"/>
      <c r="V53" s="2"/>
      <c r="W53" s="2"/>
      <c r="X53" s="7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6:34" ht="18" customHeight="1" x14ac:dyDescent="0.25"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2"/>
      <c r="V54" s="2"/>
      <c r="W54" s="2"/>
      <c r="X54" s="7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6:34" ht="18" customHeight="1" x14ac:dyDescent="0.25"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2"/>
      <c r="V55" s="2"/>
      <c r="W55" s="2"/>
      <c r="X55" s="7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6:34" ht="18" customHeight="1" x14ac:dyDescent="0.25"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2"/>
      <c r="V56" s="2"/>
      <c r="W56" s="2"/>
      <c r="X56" s="7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6:34" ht="18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2"/>
      <c r="V57" s="2"/>
      <c r="W57" s="2"/>
      <c r="X57" s="7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6:34" ht="18" customHeight="1" x14ac:dyDescent="0.25"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2"/>
      <c r="V58" s="2"/>
      <c r="W58" s="2"/>
      <c r="X58" s="7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6:34" ht="18" customHeight="1" x14ac:dyDescent="0.25"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2"/>
      <c r="V59" s="2"/>
      <c r="W59" s="2"/>
      <c r="X59" s="7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6:34" ht="18" customHeight="1" x14ac:dyDescent="0.25"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2"/>
      <c r="V60" s="2"/>
      <c r="W60" s="2"/>
      <c r="X60" s="7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6:34" ht="18" customHeight="1" x14ac:dyDescent="0.25"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2"/>
      <c r="V61" s="2"/>
      <c r="W61" s="2"/>
      <c r="X61" s="7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6:34" ht="18" customHeight="1" x14ac:dyDescent="0.25">
      <c r="V62" s="2"/>
      <c r="W62" s="2"/>
      <c r="X62" s="7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6:34" ht="18" customHeight="1" x14ac:dyDescent="0.25">
      <c r="V63" s="2"/>
      <c r="W63" s="2"/>
      <c r="X63" s="7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6:34" ht="18" customHeight="1" x14ac:dyDescent="0.25">
      <c r="V64" s="2"/>
      <c r="W64" s="2"/>
      <c r="X64" s="7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2:34" ht="18" customHeight="1" x14ac:dyDescent="0.25">
      <c r="V65" s="2"/>
      <c r="W65" s="2"/>
      <c r="X65" s="7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22:34" ht="18" customHeight="1" x14ac:dyDescent="0.25">
      <c r="V66" s="2"/>
      <c r="W66" s="2"/>
      <c r="X66" s="7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2:34" ht="18" customHeight="1" x14ac:dyDescent="0.25">
      <c r="V67" s="2"/>
      <c r="W67" s="2"/>
      <c r="X67" s="7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22:34" ht="18" customHeight="1" x14ac:dyDescent="0.25">
      <c r="V68" s="2"/>
      <c r="W68" s="2"/>
      <c r="X68" s="7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2:34" ht="18" customHeight="1" x14ac:dyDescent="0.25">
      <c r="V69" s="2"/>
      <c r="W69" s="2"/>
      <c r="X69" s="7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2:34" ht="18" customHeight="1" x14ac:dyDescent="0.25">
      <c r="V70" s="2"/>
      <c r="W70" s="2"/>
      <c r="X70" s="7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2:34" ht="18" customHeight="1" x14ac:dyDescent="0.25">
      <c r="V71" s="2"/>
      <c r="W71" s="2"/>
      <c r="X71" s="7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22:34" ht="18" customHeight="1" x14ac:dyDescent="0.25">
      <c r="V72" s="2"/>
      <c r="W72" s="2"/>
      <c r="X72" s="7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22:34" ht="18" customHeight="1" x14ac:dyDescent="0.25">
      <c r="V73" s="2"/>
      <c r="W73" s="2"/>
      <c r="X73" s="7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22:34" ht="18" customHeight="1" x14ac:dyDescent="0.25">
      <c r="V74" s="2"/>
      <c r="W74" s="2"/>
      <c r="X74" s="7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22:34" ht="18" customHeight="1" x14ac:dyDescent="0.25">
      <c r="V75" s="2"/>
      <c r="W75" s="2"/>
      <c r="X75" s="7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22:34" ht="18" customHeight="1" x14ac:dyDescent="0.25">
      <c r="V76" s="2"/>
      <c r="W76" s="2"/>
      <c r="X76" s="7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22:34" ht="18" customHeight="1" x14ac:dyDescent="0.25">
      <c r="V77" s="2"/>
      <c r="W77" s="2"/>
      <c r="X77" s="7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22:34" ht="18" customHeight="1" x14ac:dyDescent="0.25">
      <c r="V78" s="2"/>
      <c r="W78" s="2"/>
      <c r="X78" s="7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2:34" ht="18" customHeight="1" x14ac:dyDescent="0.25">
      <c r="V79" s="2"/>
      <c r="W79" s="2"/>
      <c r="X79" s="7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22:34" ht="18" customHeight="1" x14ac:dyDescent="0.25">
      <c r="V80" s="2"/>
      <c r="W80" s="2"/>
      <c r="X80" s="7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2:34" ht="18" customHeight="1" x14ac:dyDescent="0.25">
      <c r="V81" s="2"/>
      <c r="W81" s="2"/>
      <c r="X81" s="7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2:34" ht="18" customHeight="1" x14ac:dyDescent="0.25">
      <c r="V82" s="2"/>
      <c r="W82" s="2"/>
      <c r="X82" s="7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2:34" ht="18" customHeight="1" x14ac:dyDescent="0.25">
      <c r="V83" s="2"/>
      <c r="W83" s="2"/>
      <c r="X83" s="7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2:34" ht="18" customHeight="1" x14ac:dyDescent="0.25">
      <c r="V84" s="2"/>
      <c r="W84" s="2"/>
      <c r="X84" s="7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2:34" ht="18" customHeight="1" x14ac:dyDescent="0.25">
      <c r="V85" s="2"/>
      <c r="W85" s="2"/>
      <c r="X85" s="7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2:34" ht="18" customHeight="1" x14ac:dyDescent="0.25">
      <c r="V86" s="2"/>
      <c r="W86" s="2"/>
      <c r="X86" s="7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2:34" ht="18" customHeight="1" x14ac:dyDescent="0.25">
      <c r="V87" s="2"/>
      <c r="W87" s="2"/>
      <c r="X87" s="7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2:34" ht="18" customHeight="1" x14ac:dyDescent="0.25">
      <c r="V88" s="2"/>
      <c r="W88" s="2"/>
      <c r="X88" s="7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2:34" ht="18" customHeight="1" x14ac:dyDescent="0.25">
      <c r="V89" s="2"/>
      <c r="W89" s="2"/>
      <c r="X89" s="7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2:34" ht="18" customHeight="1" x14ac:dyDescent="0.25">
      <c r="V90" s="2"/>
      <c r="W90" s="2"/>
      <c r="X90" s="7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2:34" ht="18" customHeight="1" x14ac:dyDescent="0.25">
      <c r="V91" s="2"/>
      <c r="W91" s="2"/>
      <c r="X91" s="7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2:34" ht="18" customHeight="1" x14ac:dyDescent="0.25">
      <c r="V92" s="2"/>
      <c r="W92" s="2"/>
      <c r="X92" s="7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2:34" ht="18" customHeight="1" x14ac:dyDescent="0.25">
      <c r="V93" s="2"/>
      <c r="W93" s="2"/>
      <c r="X93" s="7"/>
      <c r="Y93" s="2"/>
      <c r="Z93" s="2"/>
      <c r="AA93" s="2"/>
      <c r="AB93" s="2"/>
      <c r="AC93" s="2"/>
      <c r="AD93" s="2"/>
      <c r="AE93" s="2"/>
      <c r="AF93" s="2"/>
      <c r="AG93" s="2"/>
      <c r="AH93" s="2"/>
    </row>
  </sheetData>
  <mergeCells count="2">
    <mergeCell ref="K3:O3"/>
    <mergeCell ref="K2:O2"/>
  </mergeCells>
  <pageMargins left="0.15748031496062992" right="0.15748031496062992" top="0.70866141732283472" bottom="0.35433070866141736" header="0.31496062992125984" footer="0.31496062992125984"/>
  <pageSetup scale="42" fitToHeight="0" orientation="landscape" r:id="rId1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11"/>
  <sheetViews>
    <sheetView zoomScale="55" zoomScaleNormal="55" workbookViewId="0">
      <pane xSplit="5" ySplit="9" topLeftCell="P10" activePane="bottomRight" state="frozen"/>
      <selection pane="topRight" activeCell="F1" sqref="F1"/>
      <selection pane="bottomLeft" activeCell="A10" sqref="A10"/>
      <selection pane="bottomRight" activeCell="S56" sqref="S56"/>
    </sheetView>
  </sheetViews>
  <sheetFormatPr baseColWidth="10" defaultColWidth="9.625" defaultRowHeight="18" customHeight="1" x14ac:dyDescent="0.25"/>
  <cols>
    <col min="1" max="1" width="2.25" style="1" customWidth="1"/>
    <col min="2" max="2" width="7.25" style="17" customWidth="1"/>
    <col min="3" max="3" width="0.875" style="17" customWidth="1"/>
    <col min="4" max="4" width="37.25" style="17" customWidth="1"/>
    <col min="5" max="5" width="0.875" style="17" customWidth="1"/>
    <col min="6" max="6" width="19.375" style="17" bestFit="1" customWidth="1"/>
    <col min="7" max="7" width="18.875" style="17" bestFit="1" customWidth="1"/>
    <col min="8" max="9" width="19.875" style="17" bestFit="1" customWidth="1"/>
    <col min="10" max="10" width="20.75" style="17" bestFit="1" customWidth="1"/>
    <col min="11" max="11" width="26" style="17" customWidth="1"/>
    <col min="12" max="12" width="20.75" style="17" bestFit="1" customWidth="1"/>
    <col min="13" max="13" width="21.375" style="17" bestFit="1" customWidth="1"/>
    <col min="14" max="14" width="22.625" style="17" bestFit="1" customWidth="1"/>
    <col min="15" max="15" width="20.75" style="17" bestFit="1" customWidth="1"/>
    <col min="16" max="16" width="19.875" style="17" bestFit="1" customWidth="1"/>
    <col min="17" max="17" width="23" style="17" bestFit="1" customWidth="1"/>
    <col min="18" max="18" width="20.5" style="17" bestFit="1" customWidth="1"/>
    <col min="19" max="19" width="18.875" style="17" bestFit="1" customWidth="1"/>
    <col min="20" max="20" width="20.75" style="17" customWidth="1"/>
    <col min="21" max="21" width="23.875" style="1" bestFit="1" customWidth="1"/>
    <col min="22" max="22" width="2.5" style="1" customWidth="1"/>
    <col min="23" max="23" width="22.375" style="1" customWidth="1"/>
    <col min="24" max="24" width="1" style="1" customWidth="1"/>
    <col min="25" max="25" width="20.625" style="1" customWidth="1"/>
    <col min="26" max="26" width="9.625" style="1" customWidth="1"/>
    <col min="27" max="27" width="16.75" style="1" customWidth="1"/>
    <col min="28" max="31" width="9.625" style="1" customWidth="1"/>
    <col min="32" max="32" width="10.875" style="1" bestFit="1" customWidth="1"/>
    <col min="33" max="16384" width="9.625" style="1"/>
  </cols>
  <sheetData>
    <row r="1" spans="1:34" ht="18" customHeight="1" x14ac:dyDescent="0.25">
      <c r="P1" s="21"/>
      <c r="Q1" s="21"/>
      <c r="R1" s="21"/>
    </row>
    <row r="2" spans="1:34" ht="18" customHeight="1" x14ac:dyDescent="0.25">
      <c r="B2" s="40"/>
      <c r="F2" s="41"/>
      <c r="G2" s="41"/>
      <c r="H2" s="41"/>
      <c r="I2" s="41"/>
      <c r="J2" s="41"/>
      <c r="K2" s="41" t="s">
        <v>118</v>
      </c>
      <c r="L2" s="41"/>
      <c r="M2" s="41"/>
      <c r="N2" s="41"/>
      <c r="O2" s="48"/>
      <c r="P2" s="41"/>
      <c r="Q2" s="41"/>
      <c r="R2" s="41"/>
      <c r="S2" s="41"/>
      <c r="T2" s="41"/>
      <c r="U2" s="8"/>
    </row>
    <row r="3" spans="1:34" ht="18" customHeight="1" x14ac:dyDescent="0.25">
      <c r="B3" s="40"/>
      <c r="F3" s="42"/>
      <c r="G3" s="42"/>
      <c r="H3" s="42"/>
      <c r="I3" s="42"/>
      <c r="J3" s="42"/>
      <c r="K3" s="70" t="s">
        <v>102</v>
      </c>
      <c r="L3" s="70"/>
      <c r="M3" s="70"/>
      <c r="N3" s="42"/>
      <c r="O3" s="42"/>
      <c r="P3" s="42"/>
      <c r="Q3" s="42"/>
      <c r="R3" s="42"/>
      <c r="S3" s="42"/>
      <c r="T3" s="42"/>
      <c r="U3" s="9"/>
    </row>
    <row r="4" spans="1:34" ht="18" customHeight="1" x14ac:dyDescent="0.25">
      <c r="B4" s="43"/>
      <c r="S4" s="21"/>
      <c r="T4" s="21"/>
      <c r="U4" s="21"/>
      <c r="V4" s="17"/>
      <c r="W4" s="17"/>
      <c r="X4" s="17"/>
      <c r="Y4" s="17"/>
      <c r="Z4" s="17"/>
    </row>
    <row r="5" spans="1:34" ht="18" customHeight="1" x14ac:dyDescent="0.25">
      <c r="B5" s="43"/>
      <c r="S5" s="21"/>
      <c r="T5" s="21"/>
      <c r="U5" s="21"/>
      <c r="V5" s="17"/>
      <c r="W5" s="17"/>
      <c r="X5" s="17"/>
      <c r="Y5" s="17"/>
      <c r="Z5" s="17"/>
    </row>
    <row r="6" spans="1:34" s="17" customFormat="1" ht="18" customHeight="1" x14ac:dyDescent="0.25">
      <c r="B6" s="35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8"/>
      <c r="T6" s="68"/>
    </row>
    <row r="7" spans="1:34" s="17" customFormat="1" ht="18" customHeight="1" x14ac:dyDescent="0.25">
      <c r="B7" s="18"/>
      <c r="E7" s="19"/>
      <c r="F7" s="16" t="s">
        <v>53</v>
      </c>
      <c r="G7" s="16" t="s">
        <v>54</v>
      </c>
      <c r="H7" s="16" t="s">
        <v>55</v>
      </c>
      <c r="I7" s="16" t="s">
        <v>65</v>
      </c>
      <c r="J7" s="16" t="s">
        <v>66</v>
      </c>
      <c r="K7" s="16" t="s">
        <v>56</v>
      </c>
      <c r="L7" s="16" t="s">
        <v>57</v>
      </c>
      <c r="M7" s="16" t="s">
        <v>58</v>
      </c>
      <c r="N7" s="16" t="s">
        <v>60</v>
      </c>
      <c r="O7" s="16" t="s">
        <v>80</v>
      </c>
      <c r="P7" s="16" t="s">
        <v>61</v>
      </c>
      <c r="Q7" s="16" t="s">
        <v>59</v>
      </c>
      <c r="R7" s="16" t="s">
        <v>62</v>
      </c>
      <c r="S7" s="16" t="s">
        <v>63</v>
      </c>
      <c r="T7" s="16" t="s">
        <v>49</v>
      </c>
      <c r="U7" s="20" t="s">
        <v>50</v>
      </c>
      <c r="W7" s="17" t="s">
        <v>69</v>
      </c>
    </row>
    <row r="8" spans="1:34" s="17" customFormat="1" ht="18" customHeight="1" x14ac:dyDescent="0.25">
      <c r="B8" s="22"/>
      <c r="E8" s="19"/>
      <c r="F8" s="10" t="s">
        <v>81</v>
      </c>
      <c r="G8" s="10" t="s">
        <v>82</v>
      </c>
      <c r="H8" s="10" t="s">
        <v>83</v>
      </c>
      <c r="I8" s="10" t="s">
        <v>84</v>
      </c>
      <c r="J8" s="10" t="s">
        <v>85</v>
      </c>
      <c r="K8" s="10" t="s">
        <v>86</v>
      </c>
      <c r="L8" s="10" t="s">
        <v>87</v>
      </c>
      <c r="M8" s="10" t="s">
        <v>88</v>
      </c>
      <c r="N8" s="10" t="s">
        <v>89</v>
      </c>
      <c r="O8" s="10" t="s">
        <v>90</v>
      </c>
      <c r="P8" s="10" t="s">
        <v>91</v>
      </c>
      <c r="Q8" s="10" t="s">
        <v>99</v>
      </c>
      <c r="R8" s="10" t="s">
        <v>92</v>
      </c>
      <c r="S8" s="10" t="s">
        <v>93</v>
      </c>
      <c r="T8" s="10" t="s">
        <v>94</v>
      </c>
      <c r="U8" s="23" t="s">
        <v>64</v>
      </c>
      <c r="W8" s="17" t="s">
        <v>70</v>
      </c>
    </row>
    <row r="9" spans="1:34" s="57" customFormat="1" ht="24.95" customHeight="1" x14ac:dyDescent="0.15">
      <c r="A9" s="49"/>
      <c r="B9" s="50" t="s">
        <v>0</v>
      </c>
      <c r="C9" s="51"/>
      <c r="D9" s="52" t="s">
        <v>1</v>
      </c>
      <c r="E9" s="53"/>
      <c r="F9" s="54">
        <f t="shared" ref="F9:T9" si="0">SUM(F11,F12,F13,F14,F19,F20,F21,F22,F23,F24,F10)</f>
        <v>2328320906</v>
      </c>
      <c r="G9" s="54">
        <f t="shared" si="0"/>
        <v>945836779</v>
      </c>
      <c r="H9" s="54">
        <f t="shared" si="0"/>
        <v>2432499576</v>
      </c>
      <c r="I9" s="54">
        <f>SUM(I11,I12,I13,I14,I19,I20,I21,I22,I23,I24,I10)</f>
        <v>4785138090</v>
      </c>
      <c r="J9" s="54">
        <f t="shared" si="0"/>
        <v>32226497684</v>
      </c>
      <c r="K9" s="54">
        <f t="shared" si="0"/>
        <v>79499480768</v>
      </c>
      <c r="L9" s="54">
        <f t="shared" si="0"/>
        <v>6545109347</v>
      </c>
      <c r="M9" s="54">
        <f t="shared" si="0"/>
        <v>5278786589</v>
      </c>
      <c r="N9" s="54">
        <f t="shared" si="0"/>
        <v>967785508</v>
      </c>
      <c r="O9" s="54">
        <f t="shared" si="0"/>
        <v>19590803192</v>
      </c>
      <c r="P9" s="54">
        <f t="shared" si="0"/>
        <v>7361912260</v>
      </c>
      <c r="Q9" s="54">
        <f>SUM(Q11,Q12,Q13,Q14,Q19,Q20,Q21,Q22,Q23,Q24,Q10)</f>
        <v>224347223938</v>
      </c>
      <c r="R9" s="54">
        <f t="shared" si="0"/>
        <v>4903470696</v>
      </c>
      <c r="S9" s="54">
        <f t="shared" si="0"/>
        <v>643552000</v>
      </c>
      <c r="T9" s="54">
        <f t="shared" si="0"/>
        <v>3209367000</v>
      </c>
      <c r="U9" s="54">
        <f>SUM(U11,U12,U13,U14,U19,U20,U21,U22,U24,U10,U23)</f>
        <v>395065784333</v>
      </c>
      <c r="V9" s="55"/>
      <c r="W9" s="65">
        <f>SUM(W11,W10,W12,W13,W14,W19,W20,W21,W22,W24,W23)</f>
        <v>391212865333</v>
      </c>
      <c r="X9" s="56"/>
      <c r="Y9" s="56">
        <f>+U9-T9-S9</f>
        <v>391212865333</v>
      </c>
      <c r="Z9" s="56"/>
      <c r="AA9" s="56"/>
      <c r="AB9" s="56"/>
      <c r="AC9" s="56"/>
      <c r="AD9" s="56"/>
      <c r="AE9" s="56"/>
      <c r="AF9" s="56"/>
      <c r="AG9" s="56"/>
      <c r="AH9" s="56"/>
    </row>
    <row r="10" spans="1:34" s="19" customFormat="1" ht="22.5" customHeight="1" x14ac:dyDescent="0.3">
      <c r="A10" s="31"/>
      <c r="B10" s="29" t="s">
        <v>37</v>
      </c>
      <c r="D10" s="30" t="s">
        <v>14</v>
      </c>
      <c r="F10" s="13">
        <v>0</v>
      </c>
      <c r="G10" s="13">
        <v>0</v>
      </c>
      <c r="H10" s="13">
        <v>4026576</v>
      </c>
      <c r="I10" s="13">
        <v>0</v>
      </c>
      <c r="J10" s="13">
        <v>4384252</v>
      </c>
      <c r="K10" s="13">
        <v>7498005</v>
      </c>
      <c r="L10" s="13">
        <v>0</v>
      </c>
      <c r="M10" s="13">
        <v>0</v>
      </c>
      <c r="N10" s="13">
        <v>582814</v>
      </c>
      <c r="O10" s="13">
        <v>0</v>
      </c>
      <c r="P10" s="13">
        <v>0</v>
      </c>
      <c r="Q10" s="13">
        <v>0</v>
      </c>
      <c r="R10" s="13">
        <v>0</v>
      </c>
      <c r="S10" s="13"/>
      <c r="T10" s="13"/>
      <c r="U10" s="13">
        <f t="shared" ref="U10:U13" si="1">SUM(F10:T10)</f>
        <v>16491647</v>
      </c>
      <c r="V10" s="32"/>
      <c r="W10" s="5">
        <f>+U10-T10-S10</f>
        <v>16491647</v>
      </c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</row>
    <row r="11" spans="1:34" s="19" customFormat="1" ht="22.5" customHeight="1" x14ac:dyDescent="0.3">
      <c r="A11" s="31"/>
      <c r="B11" s="29" t="s">
        <v>21</v>
      </c>
      <c r="D11" s="30" t="s">
        <v>22</v>
      </c>
      <c r="F11" s="13">
        <v>433650</v>
      </c>
      <c r="G11" s="13">
        <v>204390</v>
      </c>
      <c r="H11" s="13">
        <v>2058637</v>
      </c>
      <c r="I11" s="13">
        <v>6074644</v>
      </c>
      <c r="J11" s="13">
        <v>3411890</v>
      </c>
      <c r="K11" s="13">
        <v>32947182</v>
      </c>
      <c r="L11" s="13">
        <v>2079003</v>
      </c>
      <c r="M11" s="13">
        <v>1670217</v>
      </c>
      <c r="N11" s="13">
        <v>567288</v>
      </c>
      <c r="O11" s="13">
        <v>957868</v>
      </c>
      <c r="P11" s="13">
        <v>4363792</v>
      </c>
      <c r="Q11" s="13"/>
      <c r="R11" s="13">
        <v>1803646</v>
      </c>
      <c r="S11" s="13">
        <v>633000</v>
      </c>
      <c r="T11" s="13"/>
      <c r="U11" s="13">
        <f t="shared" si="1"/>
        <v>57205207</v>
      </c>
      <c r="V11" s="32"/>
      <c r="W11" s="64">
        <f>+U11-T11-S11</f>
        <v>56572207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spans="1:34" s="19" customFormat="1" ht="22.5" customHeight="1" x14ac:dyDescent="0.3">
      <c r="A12" s="31"/>
      <c r="B12" s="29" t="s">
        <v>23</v>
      </c>
      <c r="D12" s="30" t="s">
        <v>24</v>
      </c>
      <c r="F12" s="13"/>
      <c r="G12" s="13"/>
      <c r="H12" s="13"/>
      <c r="I12" s="13">
        <v>30000</v>
      </c>
      <c r="J12" s="13">
        <v>1018234013</v>
      </c>
      <c r="K12" s="13">
        <v>1947230374</v>
      </c>
      <c r="L12" s="13">
        <v>0</v>
      </c>
      <c r="M12" s="13"/>
      <c r="N12" s="13"/>
      <c r="O12" s="13"/>
      <c r="P12" s="13"/>
      <c r="Q12" s="13">
        <v>19060540747</v>
      </c>
      <c r="R12" s="13">
        <v>11302286</v>
      </c>
      <c r="S12" s="13">
        <v>7437000</v>
      </c>
      <c r="T12" s="13"/>
      <c r="U12" s="13">
        <f t="shared" si="1"/>
        <v>22044774420</v>
      </c>
      <c r="V12" s="32"/>
      <c r="W12" s="64">
        <f>+U12-T12-S12</f>
        <v>22037337420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spans="1:34" s="19" customFormat="1" ht="22.5" customHeight="1" x14ac:dyDescent="0.3">
      <c r="A13" s="31"/>
      <c r="B13" s="29" t="s">
        <v>25</v>
      </c>
      <c r="D13" s="30" t="s">
        <v>26</v>
      </c>
      <c r="F13" s="13">
        <v>60273423</v>
      </c>
      <c r="G13" s="13">
        <v>19950686</v>
      </c>
      <c r="H13" s="13">
        <v>137830273</v>
      </c>
      <c r="I13" s="13">
        <v>105708641</v>
      </c>
      <c r="J13" s="13">
        <v>442042715</v>
      </c>
      <c r="K13" s="13">
        <v>1938958949</v>
      </c>
      <c r="L13" s="13">
        <v>114178601</v>
      </c>
      <c r="M13" s="13">
        <v>29286297</v>
      </c>
      <c r="N13" s="13">
        <v>26471798</v>
      </c>
      <c r="O13" s="13">
        <v>44857572</v>
      </c>
      <c r="P13" s="13">
        <v>124490436</v>
      </c>
      <c r="Q13" s="13">
        <v>8657010461</v>
      </c>
      <c r="R13" s="13">
        <v>145914928</v>
      </c>
      <c r="S13" s="13">
        <v>14766000</v>
      </c>
      <c r="T13" s="13">
        <v>34225000</v>
      </c>
      <c r="U13" s="13">
        <f t="shared" si="1"/>
        <v>11895965780</v>
      </c>
      <c r="V13" s="32"/>
      <c r="W13" s="64">
        <f t="shared" ref="W13:W49" si="2">+U13-T13-S13</f>
        <v>11846974780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34" s="19" customFormat="1" ht="22.5" customHeight="1" x14ac:dyDescent="0.3">
      <c r="A14" s="31"/>
      <c r="B14" s="29" t="s">
        <v>44</v>
      </c>
      <c r="D14" s="30" t="s">
        <v>2</v>
      </c>
      <c r="F14" s="13">
        <f t="shared" ref="F14:R14" si="3">SUM(F15,F18)</f>
        <v>1725064000</v>
      </c>
      <c r="G14" s="13">
        <f t="shared" si="3"/>
        <v>776351000</v>
      </c>
      <c r="H14" s="13">
        <f t="shared" si="3"/>
        <v>1992000000</v>
      </c>
      <c r="I14" s="13">
        <f t="shared" si="3"/>
        <v>2300000000</v>
      </c>
      <c r="J14" s="13">
        <f t="shared" si="3"/>
        <v>4135000000</v>
      </c>
      <c r="K14" s="13">
        <f>SUM(K15,K18)</f>
        <v>44532079000</v>
      </c>
      <c r="L14" s="13">
        <f t="shared" si="3"/>
        <v>1600800000</v>
      </c>
      <c r="M14" s="13">
        <f t="shared" si="3"/>
        <v>1500000000</v>
      </c>
      <c r="N14" s="13">
        <f t="shared" si="3"/>
        <v>830095000</v>
      </c>
      <c r="O14" s="13">
        <f>SUM(O15,O18)</f>
        <v>11910000000</v>
      </c>
      <c r="P14" s="13">
        <f>SUM(P15,P18)</f>
        <v>5380633000</v>
      </c>
      <c r="Q14" s="13">
        <f>SUM(Q15,Q18)</f>
        <v>50088277000</v>
      </c>
      <c r="R14" s="13">
        <f t="shared" si="3"/>
        <v>3450201000</v>
      </c>
      <c r="S14" s="13">
        <f>SUM(S15,S18)</f>
        <v>465000000</v>
      </c>
      <c r="T14" s="13">
        <f>SUM(T15,T18)</f>
        <v>3175142000</v>
      </c>
      <c r="U14" s="13">
        <f>SUM(U15,U18)</f>
        <v>133860642000</v>
      </c>
      <c r="V14" s="32"/>
      <c r="W14" s="5">
        <f>+U14-T14-S14</f>
        <v>130220500000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19" customFormat="1" ht="22.5" customHeight="1" x14ac:dyDescent="0.3">
      <c r="A15" s="31"/>
      <c r="B15" s="29" t="s">
        <v>20</v>
      </c>
      <c r="D15" s="30" t="s">
        <v>45</v>
      </c>
      <c r="F15" s="13">
        <f t="shared" ref="F15:R15" si="4">SUM(F16:F17)</f>
        <v>1725064000</v>
      </c>
      <c r="G15" s="13">
        <f t="shared" si="4"/>
        <v>776351000</v>
      </c>
      <c r="H15" s="13">
        <f t="shared" si="4"/>
        <v>1992000000</v>
      </c>
      <c r="I15" s="13">
        <f t="shared" si="4"/>
        <v>2300000000</v>
      </c>
      <c r="J15" s="13">
        <f t="shared" si="4"/>
        <v>4135000000</v>
      </c>
      <c r="K15" s="13">
        <f>SUM(K16:K17)</f>
        <v>44532079000</v>
      </c>
      <c r="L15" s="13">
        <f t="shared" si="4"/>
        <v>1600800000</v>
      </c>
      <c r="M15" s="13">
        <f t="shared" si="4"/>
        <v>1500000000</v>
      </c>
      <c r="N15" s="13">
        <f t="shared" si="4"/>
        <v>830095000</v>
      </c>
      <c r="O15" s="13">
        <f t="shared" si="4"/>
        <v>11910000000</v>
      </c>
      <c r="P15" s="13">
        <f t="shared" si="4"/>
        <v>5380633000</v>
      </c>
      <c r="Q15" s="13">
        <f>SUM(Q16:Q17)</f>
        <v>50088277000</v>
      </c>
      <c r="R15" s="13">
        <f t="shared" si="4"/>
        <v>3450201000</v>
      </c>
      <c r="S15" s="13">
        <f>SUM(S16:S17)</f>
        <v>465000000</v>
      </c>
      <c r="T15" s="13">
        <f>SUM(T16:T17)</f>
        <v>3175142000</v>
      </c>
      <c r="U15" s="13">
        <f>SUM(U16:U17)</f>
        <v>133860642000</v>
      </c>
      <c r="V15" s="32"/>
      <c r="W15" s="5">
        <f t="shared" si="2"/>
        <v>130220500000</v>
      </c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</row>
    <row r="16" spans="1:34" s="19" customFormat="1" ht="22.5" customHeight="1" x14ac:dyDescent="0.3">
      <c r="A16" s="31"/>
      <c r="B16" s="29"/>
      <c r="D16" s="30" t="s">
        <v>3</v>
      </c>
      <c r="F16" s="13">
        <v>1725064000</v>
      </c>
      <c r="G16" s="13">
        <v>776351000</v>
      </c>
      <c r="H16" s="13">
        <v>1992000000</v>
      </c>
      <c r="I16" s="13">
        <v>2300000000</v>
      </c>
      <c r="J16" s="13">
        <v>4135000000</v>
      </c>
      <c r="K16" s="13">
        <v>24532079000</v>
      </c>
      <c r="L16" s="13">
        <v>1600800000</v>
      </c>
      <c r="M16" s="13">
        <v>1500000000</v>
      </c>
      <c r="N16" s="13">
        <v>830095000</v>
      </c>
      <c r="O16" s="13">
        <v>1910000000</v>
      </c>
      <c r="P16" s="13">
        <v>3558734000</v>
      </c>
      <c r="Q16" s="13">
        <v>3031277000</v>
      </c>
      <c r="R16" s="13">
        <v>3403000000</v>
      </c>
      <c r="S16" s="13">
        <v>444000000</v>
      </c>
      <c r="T16" s="13">
        <v>2127000000</v>
      </c>
      <c r="U16" s="13">
        <f>SUM(F16:T16)</f>
        <v>53865400000</v>
      </c>
      <c r="V16" s="32"/>
      <c r="W16" s="64">
        <f t="shared" si="2"/>
        <v>51294400000</v>
      </c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spans="1:34" s="19" customFormat="1" ht="22.5" customHeight="1" x14ac:dyDescent="0.3">
      <c r="A17" s="31"/>
      <c r="B17" s="29"/>
      <c r="D17" s="30" t="s">
        <v>48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20000000000</v>
      </c>
      <c r="L17" s="13">
        <v>0</v>
      </c>
      <c r="M17" s="13">
        <v>0</v>
      </c>
      <c r="N17" s="13"/>
      <c r="O17" s="13">
        <v>10000000000</v>
      </c>
      <c r="P17" s="13">
        <v>1821899000</v>
      </c>
      <c r="Q17" s="13">
        <v>47057000000</v>
      </c>
      <c r="R17" s="13">
        <v>47201000</v>
      </c>
      <c r="S17" s="13">
        <v>21000000</v>
      </c>
      <c r="T17" s="13">
        <v>1048142000</v>
      </c>
      <c r="U17" s="13">
        <f t="shared" ref="U17:U24" si="5">SUM(F17:T17)</f>
        <v>79995242000</v>
      </c>
      <c r="V17" s="32"/>
      <c r="W17" s="64">
        <f t="shared" si="2"/>
        <v>78926100000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1:34" s="19" customFormat="1" ht="22.5" customHeight="1" x14ac:dyDescent="0.3">
      <c r="A18" s="31"/>
      <c r="B18" s="29" t="s">
        <v>31</v>
      </c>
      <c r="D18" s="30" t="s">
        <v>46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>
        <v>0</v>
      </c>
      <c r="Q18" s="13"/>
      <c r="R18" s="13"/>
      <c r="S18" s="13"/>
      <c r="T18" s="13"/>
      <c r="U18" s="13">
        <f t="shared" si="5"/>
        <v>0</v>
      </c>
      <c r="V18" s="32"/>
      <c r="W18" s="64">
        <f t="shared" si="2"/>
        <v>0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1:34" s="19" customFormat="1" ht="22.5" customHeight="1" x14ac:dyDescent="0.3">
      <c r="A19" s="31"/>
      <c r="B19" s="29" t="s">
        <v>4</v>
      </c>
      <c r="D19" s="30" t="s">
        <v>27</v>
      </c>
      <c r="F19" s="13"/>
      <c r="G19" s="13"/>
      <c r="H19" s="13"/>
      <c r="I19" s="13">
        <v>0</v>
      </c>
      <c r="J19" s="13"/>
      <c r="K19" s="13">
        <v>0</v>
      </c>
      <c r="L19" s="13">
        <v>0</v>
      </c>
      <c r="M19" s="13">
        <v>0</v>
      </c>
      <c r="N19" s="13"/>
      <c r="O19" s="13">
        <v>0</v>
      </c>
      <c r="P19" s="13">
        <v>0</v>
      </c>
      <c r="Q19" s="13"/>
      <c r="R19" s="13">
        <v>0</v>
      </c>
      <c r="S19" s="13"/>
      <c r="T19" s="13"/>
      <c r="U19" s="13">
        <f t="shared" si="5"/>
        <v>0</v>
      </c>
      <c r="V19" s="32"/>
      <c r="W19" s="5">
        <f t="shared" si="2"/>
        <v>0</v>
      </c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34" s="19" customFormat="1" ht="22.5" customHeight="1" x14ac:dyDescent="0.3">
      <c r="A20" s="31"/>
      <c r="B20" s="29" t="s">
        <v>71</v>
      </c>
      <c r="D20" s="30" t="s">
        <v>28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>
        <f t="shared" si="5"/>
        <v>0</v>
      </c>
      <c r="V20" s="32"/>
      <c r="W20" s="5">
        <f t="shared" si="2"/>
        <v>0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4" s="19" customFormat="1" ht="22.5" customHeight="1" x14ac:dyDescent="0.3">
      <c r="A21" s="31"/>
      <c r="B21" s="29" t="s">
        <v>72</v>
      </c>
      <c r="D21" s="30" t="s">
        <v>29</v>
      </c>
      <c r="F21" s="13">
        <v>249623595</v>
      </c>
      <c r="G21" s="13">
        <v>82162737</v>
      </c>
      <c r="H21" s="13">
        <v>250441824</v>
      </c>
      <c r="I21" s="13">
        <v>255018288</v>
      </c>
      <c r="J21" s="13">
        <v>394626912</v>
      </c>
      <c r="K21" s="13">
        <v>4311573279</v>
      </c>
      <c r="L21" s="13">
        <v>217681132</v>
      </c>
      <c r="M21" s="13">
        <v>209423972</v>
      </c>
      <c r="N21" s="13">
        <v>98087160</v>
      </c>
      <c r="O21" s="13">
        <v>52954778</v>
      </c>
      <c r="P21" s="13">
        <v>532283484</v>
      </c>
      <c r="Q21" s="13">
        <v>109805596</v>
      </c>
      <c r="R21" s="13">
        <v>380008026</v>
      </c>
      <c r="S21" s="13">
        <v>25427000</v>
      </c>
      <c r="T21" s="13"/>
      <c r="U21" s="13">
        <f t="shared" si="5"/>
        <v>7169117783</v>
      </c>
      <c r="V21" s="32"/>
      <c r="W21" s="64">
        <f t="shared" si="2"/>
        <v>7143690783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4" s="19" customFormat="1" ht="22.5" customHeight="1" x14ac:dyDescent="0.3">
      <c r="A22" s="31"/>
      <c r="B22" s="29" t="s">
        <v>73</v>
      </c>
      <c r="D22" s="30" t="s">
        <v>51</v>
      </c>
      <c r="F22" s="13"/>
      <c r="G22" s="13"/>
      <c r="H22" s="13"/>
      <c r="I22" s="13">
        <v>0</v>
      </c>
      <c r="J22" s="13"/>
      <c r="K22" s="13"/>
      <c r="L22" s="13"/>
      <c r="M22" s="13"/>
      <c r="N22" s="13">
        <v>0</v>
      </c>
      <c r="O22" s="13"/>
      <c r="P22" s="13"/>
      <c r="Q22" s="13">
        <v>81169837500</v>
      </c>
      <c r="R22" s="13"/>
      <c r="S22" s="13"/>
      <c r="T22" s="13"/>
      <c r="U22" s="13">
        <f t="shared" si="5"/>
        <v>81169837500</v>
      </c>
      <c r="V22" s="32"/>
      <c r="W22" s="64">
        <f t="shared" si="2"/>
        <v>81169837500</v>
      </c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4" s="19" customFormat="1" ht="22.5" customHeight="1" x14ac:dyDescent="0.3">
      <c r="A23" s="31"/>
      <c r="B23" s="29">
        <v>14</v>
      </c>
      <c r="D23" s="30" t="s">
        <v>95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>
        <f t="shared" si="5"/>
        <v>0</v>
      </c>
      <c r="V23" s="32"/>
      <c r="W23" s="5">
        <f t="shared" si="2"/>
        <v>0</v>
      </c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4" s="19" customFormat="1" ht="22.5" customHeight="1" x14ac:dyDescent="0.3">
      <c r="A24" s="31"/>
      <c r="B24" s="29" t="s">
        <v>74</v>
      </c>
      <c r="D24" s="30" t="s">
        <v>5</v>
      </c>
      <c r="F24" s="13">
        <v>292926238</v>
      </c>
      <c r="G24" s="13">
        <v>67167966</v>
      </c>
      <c r="H24" s="13">
        <v>46142266</v>
      </c>
      <c r="I24" s="13">
        <v>2118306517</v>
      </c>
      <c r="J24" s="13">
        <v>26228797902</v>
      </c>
      <c r="K24" s="13">
        <v>26729193979</v>
      </c>
      <c r="L24" s="13">
        <v>4610370611</v>
      </c>
      <c r="M24" s="13">
        <v>3538406103</v>
      </c>
      <c r="N24" s="13">
        <v>11981448</v>
      </c>
      <c r="O24" s="13">
        <v>7582032974</v>
      </c>
      <c r="P24" s="13">
        <v>1320141548</v>
      </c>
      <c r="Q24" s="13">
        <v>65261752634</v>
      </c>
      <c r="R24" s="13">
        <v>914240810</v>
      </c>
      <c r="S24" s="13">
        <v>130289000</v>
      </c>
      <c r="T24" s="13"/>
      <c r="U24" s="13">
        <f t="shared" si="5"/>
        <v>138851749996</v>
      </c>
      <c r="V24" s="32"/>
      <c r="W24" s="64">
        <f t="shared" si="2"/>
        <v>138721460996</v>
      </c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s="57" customFormat="1" ht="24.95" customHeight="1" x14ac:dyDescent="0.15">
      <c r="A25" s="49"/>
      <c r="B25" s="58"/>
      <c r="C25" s="51"/>
      <c r="D25" s="52" t="s">
        <v>6</v>
      </c>
      <c r="E25" s="53"/>
      <c r="F25" s="66">
        <f>SUM(F26,F27,F28,F29,F30,F31,F32,F41,F42,F46,F47,F48,F49)</f>
        <v>1706592933</v>
      </c>
      <c r="G25" s="66">
        <f t="shared" ref="G25:T25" si="6">SUM(G26,G27,G28,G29,G30,G31,G32,G41,G42,G46,G47,G48,G49)</f>
        <v>886830927</v>
      </c>
      <c r="H25" s="66">
        <f t="shared" si="6"/>
        <v>2509512870</v>
      </c>
      <c r="I25" s="66">
        <f t="shared" si="6"/>
        <v>5206672444</v>
      </c>
      <c r="J25" s="66">
        <f t="shared" si="6"/>
        <v>38531992751</v>
      </c>
      <c r="K25" s="66">
        <f t="shared" si="6"/>
        <v>279115389573</v>
      </c>
      <c r="L25" s="66">
        <f t="shared" si="6"/>
        <v>20680470323</v>
      </c>
      <c r="M25" s="66">
        <f t="shared" si="6"/>
        <v>9871002715</v>
      </c>
      <c r="N25" s="66">
        <f t="shared" si="6"/>
        <v>1329913207</v>
      </c>
      <c r="O25" s="66">
        <f t="shared" si="6"/>
        <v>20737894722</v>
      </c>
      <c r="P25" s="66">
        <f t="shared" si="6"/>
        <v>6015417253</v>
      </c>
      <c r="Q25" s="66">
        <f t="shared" si="6"/>
        <v>188778837639</v>
      </c>
      <c r="R25" s="66">
        <f t="shared" si="6"/>
        <v>4709780852</v>
      </c>
      <c r="S25" s="54">
        <f t="shared" si="6"/>
        <v>644515000</v>
      </c>
      <c r="T25" s="54">
        <f t="shared" si="6"/>
        <v>3473603000</v>
      </c>
      <c r="U25" s="54">
        <f>SUM(U26,U27,U28,U29,U30,U31,U32,U41,U42,U46,U47,U48,U49)</f>
        <v>584198426209</v>
      </c>
      <c r="V25" s="56"/>
      <c r="W25" s="65">
        <f>SUM(W26,W27,W28,W29,W30,W31,W32,W41,W42,W46,W47,W48,W49)</f>
        <v>580080308209</v>
      </c>
      <c r="X25" s="56"/>
      <c r="Y25" s="56">
        <f>+U25-T25-S25</f>
        <v>580080308209</v>
      </c>
      <c r="Z25" s="56"/>
      <c r="AA25" s="56"/>
      <c r="AB25" s="56"/>
      <c r="AC25" s="56"/>
      <c r="AD25" s="56"/>
      <c r="AE25" s="56"/>
      <c r="AF25" s="56"/>
      <c r="AG25" s="56"/>
      <c r="AH25" s="56"/>
    </row>
    <row r="26" spans="1:34" s="19" customFormat="1" ht="22.5" customHeight="1" x14ac:dyDescent="0.3">
      <c r="A26" s="31"/>
      <c r="B26" s="29" t="s">
        <v>7</v>
      </c>
      <c r="D26" s="30" t="s">
        <v>8</v>
      </c>
      <c r="F26" s="13">
        <v>1416942624</v>
      </c>
      <c r="G26" s="13">
        <v>735665800</v>
      </c>
      <c r="H26" s="13">
        <v>2137114423</v>
      </c>
      <c r="I26" s="13">
        <v>2840455623</v>
      </c>
      <c r="J26" s="13">
        <v>4155949099</v>
      </c>
      <c r="K26" s="13">
        <v>27461746202</v>
      </c>
      <c r="L26" s="13">
        <v>2061226641</v>
      </c>
      <c r="M26" s="13">
        <v>1574504019</v>
      </c>
      <c r="N26" s="13">
        <v>1232678150</v>
      </c>
      <c r="O26" s="13">
        <v>1606556035</v>
      </c>
      <c r="P26" s="13">
        <v>4021308459</v>
      </c>
      <c r="Q26" s="13">
        <v>3091828483</v>
      </c>
      <c r="R26" s="13">
        <v>3655738363</v>
      </c>
      <c r="S26" s="13">
        <v>452086000</v>
      </c>
      <c r="T26" s="13">
        <v>2222739000</v>
      </c>
      <c r="U26" s="13">
        <f t="shared" ref="U26:U31" si="7">SUM(F26:T26)</f>
        <v>58666538921</v>
      </c>
      <c r="V26" s="32"/>
      <c r="W26" s="64">
        <f t="shared" si="2"/>
        <v>55991713921</v>
      </c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s="19" customFormat="1" ht="22.5" customHeight="1" x14ac:dyDescent="0.3">
      <c r="A27" s="31"/>
      <c r="B27" s="29" t="s">
        <v>9</v>
      </c>
      <c r="D27" s="30" t="s">
        <v>10</v>
      </c>
      <c r="F27" s="13">
        <v>27194034</v>
      </c>
      <c r="G27" s="13">
        <v>29555939</v>
      </c>
      <c r="H27" s="13">
        <v>68987910</v>
      </c>
      <c r="I27" s="13">
        <v>97712870</v>
      </c>
      <c r="J27" s="13">
        <v>238180855</v>
      </c>
      <c r="K27" s="13">
        <v>1629439577</v>
      </c>
      <c r="L27" s="13">
        <v>88888421</v>
      </c>
      <c r="M27" s="13">
        <v>44691116</v>
      </c>
      <c r="N27" s="13">
        <v>28416586</v>
      </c>
      <c r="O27" s="13">
        <v>254184860</v>
      </c>
      <c r="P27" s="13">
        <v>819303039</v>
      </c>
      <c r="Q27" s="13">
        <v>211431509</v>
      </c>
      <c r="R27" s="13">
        <v>225540218</v>
      </c>
      <c r="S27" s="13">
        <v>27459000</v>
      </c>
      <c r="T27" s="13">
        <v>290742000</v>
      </c>
      <c r="U27" s="13">
        <f t="shared" si="7"/>
        <v>4081727934</v>
      </c>
      <c r="V27" s="32"/>
      <c r="W27" s="64">
        <f t="shared" si="2"/>
        <v>3763526934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s="19" customFormat="1" ht="22.5" customHeight="1" x14ac:dyDescent="0.3">
      <c r="A28" s="31"/>
      <c r="B28" s="29" t="s">
        <v>11</v>
      </c>
      <c r="D28" s="30" t="s">
        <v>52</v>
      </c>
      <c r="F28" s="13">
        <v>125227695</v>
      </c>
      <c r="G28" s="13">
        <v>17560960</v>
      </c>
      <c r="H28" s="13">
        <v>212413399</v>
      </c>
      <c r="I28" s="13">
        <v>121204634</v>
      </c>
      <c r="J28" s="13">
        <v>88209895</v>
      </c>
      <c r="K28" s="13">
        <v>1190064461</v>
      </c>
      <c r="L28" s="13">
        <v>20508741</v>
      </c>
      <c r="M28" s="13">
        <v>50572583</v>
      </c>
      <c r="N28" s="13">
        <v>29374818</v>
      </c>
      <c r="O28" s="13">
        <v>12974621</v>
      </c>
      <c r="P28" s="13">
        <v>368769270</v>
      </c>
      <c r="Q28" s="13">
        <v>18296666</v>
      </c>
      <c r="R28" s="13">
        <v>46250124</v>
      </c>
      <c r="S28" s="13"/>
      <c r="T28" s="13"/>
      <c r="U28" s="13">
        <f t="shared" si="7"/>
        <v>2301427867</v>
      </c>
      <c r="V28" s="32"/>
      <c r="W28" s="64">
        <f t="shared" si="2"/>
        <v>2301427867</v>
      </c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4" s="19" customFormat="1" ht="22.5" customHeight="1" x14ac:dyDescent="0.3">
      <c r="A29" s="31"/>
      <c r="B29" s="29" t="s">
        <v>12</v>
      </c>
      <c r="D29" s="30" t="s">
        <v>14</v>
      </c>
      <c r="F29" s="13">
        <v>75129960</v>
      </c>
      <c r="G29" s="13"/>
      <c r="H29" s="13"/>
      <c r="I29" s="13"/>
      <c r="J29" s="13"/>
      <c r="K29" s="13">
        <v>0</v>
      </c>
      <c r="L29" s="13"/>
      <c r="M29" s="13"/>
      <c r="N29" s="13"/>
      <c r="O29" s="13"/>
      <c r="P29" s="13"/>
      <c r="Q29" s="13">
        <v>96803755</v>
      </c>
      <c r="R29" s="13">
        <v>0</v>
      </c>
      <c r="S29" s="13"/>
      <c r="T29" s="13"/>
      <c r="U29" s="13">
        <f t="shared" si="7"/>
        <v>171933715</v>
      </c>
      <c r="V29" s="32"/>
      <c r="W29" s="64">
        <f t="shared" si="2"/>
        <v>171933715</v>
      </c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4" s="19" customFormat="1" ht="22.5" customHeight="1" x14ac:dyDescent="0.3">
      <c r="A30" s="31"/>
      <c r="B30" s="29" t="s">
        <v>13</v>
      </c>
      <c r="D30" s="30" t="s">
        <v>30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14583000</v>
      </c>
      <c r="T30" s="13">
        <v>37664000</v>
      </c>
      <c r="U30" s="13">
        <f t="shared" si="7"/>
        <v>52247000</v>
      </c>
      <c r="V30" s="32"/>
      <c r="W30" s="5">
        <f t="shared" si="2"/>
        <v>0</v>
      </c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4" s="19" customFormat="1" ht="22.5" customHeight="1" x14ac:dyDescent="0.3">
      <c r="A31" s="31"/>
      <c r="B31" s="29" t="s">
        <v>75</v>
      </c>
      <c r="D31" s="30" t="s">
        <v>67</v>
      </c>
      <c r="F31" s="13"/>
      <c r="G31" s="13"/>
      <c r="H31" s="13"/>
      <c r="I31" s="13"/>
      <c r="J31" s="13">
        <v>1877886378</v>
      </c>
      <c r="K31" s="13"/>
      <c r="L31" s="13"/>
      <c r="M31" s="13"/>
      <c r="N31" s="13"/>
      <c r="O31" s="13">
        <v>37612136</v>
      </c>
      <c r="P31" s="13"/>
      <c r="Q31" s="13"/>
      <c r="R31" s="13"/>
      <c r="S31" s="13"/>
      <c r="T31" s="13"/>
      <c r="U31" s="13">
        <f t="shared" si="7"/>
        <v>1915498514</v>
      </c>
      <c r="V31" s="32"/>
      <c r="W31" s="64">
        <f t="shared" si="2"/>
        <v>1915498514</v>
      </c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4" s="17" customFormat="1" ht="22.5" customHeight="1" x14ac:dyDescent="0.3">
      <c r="A32" s="31"/>
      <c r="B32" s="29" t="s">
        <v>76</v>
      </c>
      <c r="C32" s="19"/>
      <c r="D32" s="36" t="s">
        <v>68</v>
      </c>
      <c r="E32" s="19"/>
      <c r="F32" s="13">
        <f t="shared" ref="F32:L32" si="8">SUM(F33:F40)</f>
        <v>128998</v>
      </c>
      <c r="G32" s="13">
        <f t="shared" si="8"/>
        <v>0</v>
      </c>
      <c r="H32" s="13">
        <f t="shared" si="8"/>
        <v>347560</v>
      </c>
      <c r="I32" s="13">
        <f t="shared" si="8"/>
        <v>0</v>
      </c>
      <c r="J32" s="13">
        <f t="shared" si="8"/>
        <v>397328</v>
      </c>
      <c r="K32" s="13">
        <f t="shared" si="8"/>
        <v>0</v>
      </c>
      <c r="L32" s="13">
        <f t="shared" si="8"/>
        <v>0</v>
      </c>
      <c r="M32" s="13">
        <f>SUM(M33:M40)</f>
        <v>0</v>
      </c>
      <c r="N32" s="13">
        <f t="shared" ref="N32:R32" si="9">SUM(N33:N40)</f>
        <v>1338619</v>
      </c>
      <c r="O32" s="13">
        <f t="shared" si="9"/>
        <v>0</v>
      </c>
      <c r="P32" s="13">
        <f t="shared" si="9"/>
        <v>144200650</v>
      </c>
      <c r="Q32" s="13">
        <f t="shared" si="9"/>
        <v>334515</v>
      </c>
      <c r="R32" s="13">
        <f t="shared" si="9"/>
        <v>0</v>
      </c>
      <c r="S32" s="13">
        <f>SUM(S33:S39)</f>
        <v>0</v>
      </c>
      <c r="T32" s="13">
        <f>SUM(T33:T39)</f>
        <v>0</v>
      </c>
      <c r="U32" s="13">
        <f>SUM(U33:U40)</f>
        <v>146747670</v>
      </c>
      <c r="V32" s="7"/>
      <c r="W32" s="5">
        <f t="shared" si="2"/>
        <v>146747670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s="19" customFormat="1" ht="22.5" customHeight="1" x14ac:dyDescent="0.3">
      <c r="A33" s="31"/>
      <c r="B33" s="46" t="s">
        <v>20</v>
      </c>
      <c r="C33" s="44"/>
      <c r="D33" s="47" t="s">
        <v>38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f t="shared" ref="U33:U41" si="10">SUM(F33:T33)</f>
        <v>0</v>
      </c>
      <c r="V33" s="32"/>
      <c r="W33" s="5">
        <f t="shared" si="2"/>
        <v>0</v>
      </c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1:34" s="19" customFormat="1" ht="22.5" customHeight="1" x14ac:dyDescent="0.3">
      <c r="A34" s="31"/>
      <c r="B34" s="33" t="s">
        <v>39</v>
      </c>
      <c r="D34" s="30" t="s">
        <v>98</v>
      </c>
      <c r="F34" s="13"/>
      <c r="G34" s="13"/>
      <c r="H34" s="13"/>
      <c r="I34" s="13"/>
      <c r="J34" s="13"/>
      <c r="K34" s="13"/>
      <c r="L34" s="13"/>
      <c r="M34" s="13"/>
      <c r="N34" s="13"/>
      <c r="O34" s="13">
        <v>0</v>
      </c>
      <c r="P34" s="13"/>
      <c r="Q34" s="13"/>
      <c r="R34" s="13"/>
      <c r="S34" s="13"/>
      <c r="T34" s="13"/>
      <c r="U34" s="13">
        <f t="shared" si="10"/>
        <v>0</v>
      </c>
      <c r="V34" s="32"/>
      <c r="W34" s="5">
        <f t="shared" si="2"/>
        <v>0</v>
      </c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1:34" s="19" customFormat="1" ht="22.5" customHeight="1" x14ac:dyDescent="0.3">
      <c r="A35" s="31"/>
      <c r="B35" s="33" t="s">
        <v>31</v>
      </c>
      <c r="D35" s="30" t="s">
        <v>33</v>
      </c>
      <c r="F35" s="13"/>
      <c r="G35" s="13"/>
      <c r="H35" s="13"/>
      <c r="I35" s="13">
        <v>0</v>
      </c>
      <c r="J35" s="13"/>
      <c r="K35" s="13">
        <v>0</v>
      </c>
      <c r="L35" s="13">
        <v>0</v>
      </c>
      <c r="M35" s="13">
        <v>0</v>
      </c>
      <c r="N35" s="13"/>
      <c r="O35" s="13">
        <v>0</v>
      </c>
      <c r="P35" s="13">
        <v>0</v>
      </c>
      <c r="Q35" s="13"/>
      <c r="R35" s="13">
        <v>0</v>
      </c>
      <c r="S35" s="13"/>
      <c r="T35" s="13"/>
      <c r="U35" s="13">
        <f t="shared" si="10"/>
        <v>0</v>
      </c>
      <c r="V35" s="32"/>
      <c r="W35" s="64">
        <f t="shared" si="2"/>
        <v>0</v>
      </c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1:34" s="19" customFormat="1" ht="22.5" customHeight="1" x14ac:dyDescent="0.3">
      <c r="A36" s="31"/>
      <c r="B36" s="33" t="s">
        <v>32</v>
      </c>
      <c r="D36" s="30" t="s">
        <v>34</v>
      </c>
      <c r="F36" s="13"/>
      <c r="G36" s="13"/>
      <c r="H36" s="13"/>
      <c r="I36" s="13"/>
      <c r="J36" s="13"/>
      <c r="K36" s="13"/>
      <c r="L36" s="13"/>
      <c r="M36" s="13"/>
      <c r="N36" s="13"/>
      <c r="O36" s="13">
        <v>0</v>
      </c>
      <c r="P36" s="13"/>
      <c r="Q36" s="13"/>
      <c r="R36" s="13"/>
      <c r="S36" s="13"/>
      <c r="T36" s="13"/>
      <c r="U36" s="13">
        <f t="shared" si="10"/>
        <v>0</v>
      </c>
      <c r="V36" s="32"/>
      <c r="W36" s="64">
        <f t="shared" si="2"/>
        <v>0</v>
      </c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</row>
    <row r="37" spans="1:34" s="19" customFormat="1" ht="22.5" customHeight="1" x14ac:dyDescent="0.3">
      <c r="A37" s="31"/>
      <c r="B37" s="33" t="s">
        <v>37</v>
      </c>
      <c r="D37" s="30" t="s">
        <v>47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>
        <v>0</v>
      </c>
      <c r="Q37" s="13"/>
      <c r="R37" s="13"/>
      <c r="S37" s="13"/>
      <c r="T37" s="13"/>
      <c r="U37" s="13">
        <f t="shared" si="10"/>
        <v>0</v>
      </c>
      <c r="V37" s="32"/>
      <c r="W37" s="64">
        <f t="shared" si="2"/>
        <v>0</v>
      </c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1:34" s="19" customFormat="1" ht="22.5" customHeight="1" x14ac:dyDescent="0.3">
      <c r="A38" s="31"/>
      <c r="B38" s="33" t="s">
        <v>21</v>
      </c>
      <c r="D38" s="30" t="s">
        <v>36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1338619</v>
      </c>
      <c r="O38" s="13">
        <v>0</v>
      </c>
      <c r="P38" s="13">
        <v>0</v>
      </c>
      <c r="Q38" s="13">
        <v>131100</v>
      </c>
      <c r="R38" s="13">
        <v>0</v>
      </c>
      <c r="S38" s="13"/>
      <c r="T38" s="13"/>
      <c r="U38" s="13">
        <f t="shared" si="10"/>
        <v>1469719</v>
      </c>
      <c r="V38" s="32"/>
      <c r="W38" s="64">
        <f t="shared" si="2"/>
        <v>1469719</v>
      </c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</row>
    <row r="39" spans="1:34" s="19" customFormat="1" ht="22.5" customHeight="1" x14ac:dyDescent="0.3">
      <c r="A39" s="31"/>
      <c r="B39" s="33" t="s">
        <v>23</v>
      </c>
      <c r="D39" s="30" t="s">
        <v>35</v>
      </c>
      <c r="F39" s="13">
        <v>128998</v>
      </c>
      <c r="G39" s="13">
        <v>0</v>
      </c>
      <c r="H39" s="13">
        <v>347560</v>
      </c>
      <c r="I39" s="13">
        <v>0</v>
      </c>
      <c r="J39" s="13">
        <v>397328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144200650</v>
      </c>
      <c r="Q39" s="13">
        <v>203415</v>
      </c>
      <c r="R39" s="13">
        <v>0</v>
      </c>
      <c r="S39" s="13"/>
      <c r="T39" s="13"/>
      <c r="U39" s="13">
        <f t="shared" si="10"/>
        <v>145277951</v>
      </c>
      <c r="V39" s="32"/>
      <c r="W39" s="64">
        <f t="shared" si="2"/>
        <v>145277951</v>
      </c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</row>
    <row r="40" spans="1:34" s="19" customFormat="1" ht="22.5" customHeight="1" x14ac:dyDescent="0.3">
      <c r="A40" s="31"/>
      <c r="B40" s="33" t="s">
        <v>96</v>
      </c>
      <c r="D40" s="30" t="s">
        <v>97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>
        <f t="shared" si="10"/>
        <v>0</v>
      </c>
      <c r="V40" s="32"/>
      <c r="W40" s="5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</row>
    <row r="41" spans="1:34" s="19" customFormat="1" ht="22.5" customHeight="1" x14ac:dyDescent="0.3">
      <c r="A41" s="31"/>
      <c r="B41" s="37">
        <v>30</v>
      </c>
      <c r="C41" s="38"/>
      <c r="D41" s="39" t="s">
        <v>100</v>
      </c>
      <c r="F41" s="15"/>
      <c r="G41" s="15"/>
      <c r="H41" s="15"/>
      <c r="I41" s="15">
        <v>0</v>
      </c>
      <c r="J41" s="15"/>
      <c r="K41" s="15"/>
      <c r="L41" s="15"/>
      <c r="M41" s="15"/>
      <c r="N41" s="15"/>
      <c r="O41" s="15"/>
      <c r="P41" s="15"/>
      <c r="Q41" s="15">
        <v>0</v>
      </c>
      <c r="R41" s="15"/>
      <c r="S41" s="15"/>
      <c r="T41" s="15"/>
      <c r="U41" s="13">
        <f t="shared" si="10"/>
        <v>0</v>
      </c>
      <c r="V41" s="32"/>
      <c r="W41" s="5">
        <f t="shared" si="2"/>
        <v>0</v>
      </c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</row>
    <row r="42" spans="1:34" ht="22.5" customHeight="1" x14ac:dyDescent="0.3">
      <c r="A42" s="3"/>
      <c r="B42" s="37" t="s">
        <v>77</v>
      </c>
      <c r="C42" s="38"/>
      <c r="D42" s="39" t="s">
        <v>15</v>
      </c>
      <c r="E42" s="19"/>
      <c r="F42" s="15">
        <f>SUM(F43:F45)</f>
        <v>0</v>
      </c>
      <c r="G42" s="15">
        <f t="shared" ref="G42:U42" si="11">SUM(G43:G45)</f>
        <v>0</v>
      </c>
      <c r="H42" s="15">
        <f t="shared" si="11"/>
        <v>0</v>
      </c>
      <c r="I42" s="15">
        <f t="shared" si="11"/>
        <v>112783817</v>
      </c>
      <c r="J42" s="15">
        <f t="shared" si="11"/>
        <v>9902694446</v>
      </c>
      <c r="K42" s="15">
        <f t="shared" si="11"/>
        <v>139608998228</v>
      </c>
      <c r="L42" s="15">
        <f t="shared" si="11"/>
        <v>12735359390</v>
      </c>
      <c r="M42" s="15">
        <f t="shared" si="11"/>
        <v>5065402630</v>
      </c>
      <c r="N42" s="15">
        <f t="shared" si="11"/>
        <v>0</v>
      </c>
      <c r="O42" s="15">
        <f t="shared" si="11"/>
        <v>7252608107</v>
      </c>
      <c r="P42" s="15">
        <f t="shared" si="11"/>
        <v>0</v>
      </c>
      <c r="Q42" s="15">
        <f>SUM(Q43:Q45)</f>
        <v>61372104908</v>
      </c>
      <c r="R42" s="15">
        <f t="shared" si="11"/>
        <v>100155280</v>
      </c>
      <c r="S42" s="15">
        <f t="shared" si="11"/>
        <v>0</v>
      </c>
      <c r="T42" s="15">
        <f t="shared" si="11"/>
        <v>0</v>
      </c>
      <c r="U42" s="59">
        <f t="shared" si="11"/>
        <v>236150106806</v>
      </c>
      <c r="V42" s="2"/>
      <c r="W42" s="5">
        <f t="shared" si="2"/>
        <v>236150106806</v>
      </c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9" customFormat="1" ht="22.5" customHeight="1" x14ac:dyDescent="0.3">
      <c r="A43" s="31"/>
      <c r="B43" s="33" t="s">
        <v>20</v>
      </c>
      <c r="D43" s="30" t="s">
        <v>42</v>
      </c>
      <c r="F43" s="13">
        <v>0</v>
      </c>
      <c r="G43" s="13"/>
      <c r="H43" s="13"/>
      <c r="I43" s="13">
        <v>0</v>
      </c>
      <c r="J43" s="13">
        <v>33215175</v>
      </c>
      <c r="K43" s="13">
        <v>236255050</v>
      </c>
      <c r="L43" s="13">
        <v>11037400</v>
      </c>
      <c r="M43" s="13">
        <v>0</v>
      </c>
      <c r="N43" s="13">
        <v>0</v>
      </c>
      <c r="O43" s="13"/>
      <c r="P43" s="13"/>
      <c r="Q43" s="13"/>
      <c r="R43" s="13">
        <v>20000000</v>
      </c>
      <c r="S43" s="13"/>
      <c r="T43" s="13"/>
      <c r="U43" s="13">
        <f t="shared" ref="U43:U49" si="12">SUM(F43:T43)</f>
        <v>300507625</v>
      </c>
      <c r="V43" s="32"/>
      <c r="W43" s="64">
        <f t="shared" si="2"/>
        <v>300507625</v>
      </c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</row>
    <row r="44" spans="1:34" s="19" customFormat="1" ht="22.5" customHeight="1" x14ac:dyDescent="0.3">
      <c r="A44" s="31"/>
      <c r="B44" s="33" t="s">
        <v>39</v>
      </c>
      <c r="D44" s="30" t="s">
        <v>43</v>
      </c>
      <c r="F44" s="13"/>
      <c r="G44" s="13"/>
      <c r="H44" s="13"/>
      <c r="I44" s="13">
        <v>112783817</v>
      </c>
      <c r="J44" s="13">
        <v>9869479271</v>
      </c>
      <c r="K44" s="13">
        <v>139372743178</v>
      </c>
      <c r="L44" s="13">
        <v>12724321990</v>
      </c>
      <c r="M44" s="13">
        <v>5065402630</v>
      </c>
      <c r="N44" s="13"/>
      <c r="O44" s="13">
        <v>7252608107</v>
      </c>
      <c r="P44" s="13"/>
      <c r="Q44" s="13">
        <v>61372104908</v>
      </c>
      <c r="R44" s="13">
        <v>80155280</v>
      </c>
      <c r="S44" s="13"/>
      <c r="T44" s="13"/>
      <c r="U44" s="13">
        <f t="shared" si="12"/>
        <v>235849599181</v>
      </c>
      <c r="V44" s="32"/>
      <c r="W44" s="64">
        <f t="shared" si="2"/>
        <v>235849599181</v>
      </c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1:34" s="19" customFormat="1" ht="22.5" customHeight="1" x14ac:dyDescent="0.3">
      <c r="A45" s="31"/>
      <c r="B45" s="33" t="s">
        <v>31</v>
      </c>
      <c r="D45" s="30" t="s">
        <v>101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>
        <f t="shared" si="12"/>
        <v>0</v>
      </c>
      <c r="V45" s="32"/>
      <c r="W45" s="5">
        <f t="shared" si="2"/>
        <v>0</v>
      </c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</row>
    <row r="46" spans="1:34" s="19" customFormat="1" ht="22.5" customHeight="1" x14ac:dyDescent="0.3">
      <c r="A46" s="31"/>
      <c r="B46" s="29" t="s">
        <v>16</v>
      </c>
      <c r="D46" s="30" t="s">
        <v>40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>
        <f t="shared" si="12"/>
        <v>0</v>
      </c>
      <c r="V46" s="32"/>
      <c r="W46" s="5">
        <f t="shared" si="2"/>
        <v>0</v>
      </c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1:34" s="19" customFormat="1" ht="22.5" customHeight="1" x14ac:dyDescent="0.3">
      <c r="A47" s="31"/>
      <c r="B47" s="29" t="s">
        <v>17</v>
      </c>
      <c r="D47" s="30" t="s">
        <v>18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>
        <v>103985512658</v>
      </c>
      <c r="R47" s="13"/>
      <c r="S47" s="13"/>
      <c r="T47" s="13"/>
      <c r="U47" s="13">
        <f>SUM(F47:T47)</f>
        <v>103985512658</v>
      </c>
      <c r="V47" s="32"/>
      <c r="W47" s="64">
        <f t="shared" si="2"/>
        <v>103985512658</v>
      </c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</row>
    <row r="48" spans="1:34" s="19" customFormat="1" ht="22.5" customHeight="1" x14ac:dyDescent="0.3">
      <c r="A48" s="31"/>
      <c r="B48" s="29" t="s">
        <v>78</v>
      </c>
      <c r="D48" s="30" t="s">
        <v>41</v>
      </c>
      <c r="F48" s="13">
        <v>61969622</v>
      </c>
      <c r="G48" s="13">
        <v>104048228</v>
      </c>
      <c r="H48" s="13">
        <v>90649578</v>
      </c>
      <c r="I48" s="13">
        <v>2034515500</v>
      </c>
      <c r="J48" s="13">
        <v>22268674750</v>
      </c>
      <c r="K48" s="13">
        <v>109225141105</v>
      </c>
      <c r="L48" s="13">
        <v>5774487130</v>
      </c>
      <c r="M48" s="13">
        <v>3135832367</v>
      </c>
      <c r="N48" s="13">
        <v>38105034</v>
      </c>
      <c r="O48" s="13">
        <v>11573958963</v>
      </c>
      <c r="P48" s="13">
        <v>661835835</v>
      </c>
      <c r="Q48" s="13">
        <v>20002525145</v>
      </c>
      <c r="R48" s="13">
        <v>682096867</v>
      </c>
      <c r="S48" s="13">
        <v>64677000</v>
      </c>
      <c r="T48" s="13">
        <v>922458000</v>
      </c>
      <c r="U48" s="13">
        <f t="shared" si="12"/>
        <v>176640975124</v>
      </c>
      <c r="V48" s="32"/>
      <c r="W48" s="64">
        <f t="shared" si="2"/>
        <v>175653840124</v>
      </c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</row>
    <row r="49" spans="1:34" s="19" customFormat="1" ht="22.5" customHeight="1" x14ac:dyDescent="0.3">
      <c r="A49" s="31"/>
      <c r="B49" s="37" t="s">
        <v>79</v>
      </c>
      <c r="C49" s="38"/>
      <c r="D49" s="39" t="s">
        <v>19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85710000</v>
      </c>
      <c r="T49" s="15"/>
      <c r="U49" s="15">
        <f t="shared" si="12"/>
        <v>85710000</v>
      </c>
      <c r="V49" s="32"/>
      <c r="W49" s="5">
        <f t="shared" si="2"/>
        <v>0</v>
      </c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</row>
    <row r="50" spans="1:34" ht="25.5" customHeight="1" x14ac:dyDescent="0.25"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4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8" hidden="1" customHeight="1" x14ac:dyDescent="0.25"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>
        <f t="shared" ref="S51:V51" si="13">+S9-S25</f>
        <v>-963000</v>
      </c>
      <c r="T51" s="11">
        <f t="shared" si="13"/>
        <v>-264236000</v>
      </c>
      <c r="U51" s="4">
        <f t="shared" si="13"/>
        <v>-189132641876</v>
      </c>
      <c r="V51" s="4">
        <f t="shared" si="13"/>
        <v>0</v>
      </c>
      <c r="W51" s="4">
        <f>+W9-W25</f>
        <v>-188867442876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8" customHeight="1" x14ac:dyDescent="0.25"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4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8" customHeight="1" x14ac:dyDescent="0.25"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4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8" customHeight="1" x14ac:dyDescent="0.25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4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8" customHeight="1" x14ac:dyDescent="0.25"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4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8" customHeight="1" x14ac:dyDescent="0.25"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8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8" customHeight="1" x14ac:dyDescent="0.25">
      <c r="F58" s="7"/>
      <c r="G58" s="7"/>
      <c r="H58" s="7"/>
      <c r="I58" s="7"/>
      <c r="J58" s="7"/>
      <c r="K58" s="7"/>
      <c r="L58" s="45"/>
      <c r="M58" s="7"/>
      <c r="N58" s="7"/>
      <c r="O58" s="7"/>
      <c r="P58" s="7"/>
      <c r="Q58" s="7"/>
      <c r="R58" s="7"/>
      <c r="S58" s="7"/>
      <c r="T58" s="7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8" customHeight="1" x14ac:dyDescent="0.25"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8" customHeight="1" x14ac:dyDescent="0.25"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8" customHeight="1" x14ac:dyDescent="0.25"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8" customHeight="1" x14ac:dyDescent="0.25"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8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8" customHeight="1" x14ac:dyDescent="0.25"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6:34" ht="18" customHeight="1" x14ac:dyDescent="0.25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6:34" ht="18" customHeight="1" x14ac:dyDescent="0.25"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6:34" ht="18" customHeight="1" x14ac:dyDescent="0.25"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6:34" ht="18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6:34" ht="18" customHeight="1" x14ac:dyDescent="0.25"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6:34" ht="18" customHeight="1" x14ac:dyDescent="0.25"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6:34" ht="18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6:34" ht="18" customHeight="1" x14ac:dyDescent="0.2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6:34" ht="18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6:34" ht="18" customHeight="1" x14ac:dyDescent="0.2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6:34" ht="18" customHeight="1" x14ac:dyDescent="0.2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6:34" ht="18" customHeight="1" x14ac:dyDescent="0.2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6:34" ht="18" customHeight="1" x14ac:dyDescent="0.25"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6:34" ht="18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6:34" ht="18" customHeight="1" x14ac:dyDescent="0.25"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6:34" ht="18" customHeight="1" x14ac:dyDescent="0.2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2:34" ht="18" customHeight="1" x14ac:dyDescent="0.2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2:34" ht="18" customHeight="1" x14ac:dyDescent="0.2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2:34" ht="18" customHeight="1" x14ac:dyDescent="0.2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2:34" ht="18" customHeight="1" x14ac:dyDescent="0.2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2:34" ht="18" customHeight="1" x14ac:dyDescent="0.2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2:34" ht="18" customHeight="1" x14ac:dyDescent="0.2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2:34" ht="18" customHeight="1" x14ac:dyDescent="0.2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2:34" ht="18" customHeight="1" x14ac:dyDescent="0.2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2:34" ht="18" customHeight="1" x14ac:dyDescent="0.2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2:34" ht="18" customHeight="1" x14ac:dyDescent="0.2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2:34" ht="18" customHeight="1" x14ac:dyDescent="0.2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2:34" ht="18" customHeight="1" x14ac:dyDescent="0.2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2:34" ht="18" customHeight="1" x14ac:dyDescent="0.2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2:34" ht="18" customHeight="1" x14ac:dyDescent="0.2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2:34" ht="18" customHeight="1" x14ac:dyDescent="0.2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2:34" ht="18" customHeight="1" x14ac:dyDescent="0.2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2:34" ht="18" customHeight="1" x14ac:dyDescent="0.2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2:34" ht="18" customHeight="1" x14ac:dyDescent="0.2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2:34" ht="18" customHeight="1" x14ac:dyDescent="0.2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2:34" ht="18" customHeight="1" x14ac:dyDescent="0.2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2:34" ht="18" customHeight="1" x14ac:dyDescent="0.2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2:34" ht="18" customHeight="1" x14ac:dyDescent="0.2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2:34" ht="18" customHeight="1" x14ac:dyDescent="0.2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2:34" ht="18" customHeight="1" x14ac:dyDescent="0.2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2:34" ht="18" customHeight="1" x14ac:dyDescent="0.2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2:34" ht="18" customHeight="1" x14ac:dyDescent="0.2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2:34" ht="18" customHeight="1" x14ac:dyDescent="0.2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2:34" ht="18" customHeight="1" x14ac:dyDescent="0.2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2:34" ht="18" customHeight="1" x14ac:dyDescent="0.2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22:34" ht="18" customHeight="1" x14ac:dyDescent="0.2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22:34" ht="18" customHeight="1" x14ac:dyDescent="0.2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</sheetData>
  <mergeCells count="1">
    <mergeCell ref="K3:M3"/>
  </mergeCells>
  <pageMargins left="0.15748031496062992" right="0.15748031496062992" top="0.70866141732283472" bottom="0.35433070866141736" header="0.31496062992125984" footer="0.31496062992125984"/>
  <pageSetup scale="47" fitToHeight="0" orientation="landscape" r:id="rId1"/>
  <colBreaks count="1" manualBreakCount="1"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0DB7DA55-3D37-4CF1-BD0D-C11B4436B579}"/>
</file>

<file path=customXml/itemProps2.xml><?xml version="1.0" encoding="utf-8"?>
<ds:datastoreItem xmlns:ds="http://schemas.openxmlformats.org/officeDocument/2006/customXml" ds:itemID="{9D46280C-A503-46A6-AC10-FCC3CD881CDA}"/>
</file>

<file path=customXml/itemProps3.xml><?xml version="1.0" encoding="utf-8"?>
<ds:datastoreItem xmlns:ds="http://schemas.openxmlformats.org/officeDocument/2006/customXml" ds:itemID="{F0AC7BC4-10C4-4966-8116-DB80082ADE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VIGENTE FET</vt:lpstr>
      <vt:lpstr>EJECUTADO FET</vt:lpstr>
      <vt:lpstr>EJEC NO IMPRIMIR</vt:lpstr>
      <vt:lpstr>'EJEC NO IMPRIMIR'!Área_de_impresión</vt:lpstr>
      <vt:lpstr>'EJECUTADO FET'!Área_de_impresión</vt:lpstr>
      <vt:lpstr>'VIGENTE FET'!Área_de_impresión</vt:lpstr>
      <vt:lpstr>'EJEC NO IMPRIMIR'!Títulos_a_imprimir</vt:lpstr>
      <vt:lpstr>'EJECUTADO FET'!Títulos_a_imprimir</vt:lpstr>
      <vt:lpstr>'VIGENTE FET'!Títulos_a_imprimir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MODIFICACIONES PRESUPUESTARIAS DGOP</dc:subject>
  <dc:creator>LILIAN</dc:creator>
  <cp:lastModifiedBy>Juan Jutronic Oyarzun (Dirplan)</cp:lastModifiedBy>
  <cp:lastPrinted>2022-04-20T21:11:28Z</cp:lastPrinted>
  <dcterms:created xsi:type="dcterms:W3CDTF">1998-06-30T14:14:38Z</dcterms:created>
  <dcterms:modified xsi:type="dcterms:W3CDTF">2022-04-20T21:12:37Z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