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0" windowWidth="4470" windowHeight="3465" tabRatio="233" activeTab="0"/>
  </bookViews>
  <sheets>
    <sheet name="ENERO 2005" sheetId="1" r:id="rId1"/>
  </sheets>
  <definedNames>
    <definedName name="_Regression_Int" localSheetId="0" hidden="1">1</definedName>
    <definedName name="A_impresión_IM">'ENERO 2005'!$A$1:$E$61</definedName>
    <definedName name="_xlnm.Print_Area" localSheetId="0">'ENERO 2005'!$A$1:$D$62</definedName>
    <definedName name="Iva">'ENERO 2005'!$Z$15:$AA$15</definedName>
  </definedNames>
  <calcPr fullCalcOnLoad="1"/>
</workbook>
</file>

<file path=xl/sharedStrings.xml><?xml version="1.0" encoding="utf-8"?>
<sst xmlns="http://schemas.openxmlformats.org/spreadsheetml/2006/main" count="172" uniqueCount="125">
  <si>
    <t>INDICES</t>
  </si>
  <si>
    <t>ITEM</t>
  </si>
  <si>
    <t xml:space="preserve">D E T A L L E </t>
  </si>
  <si>
    <t>UNIDAD</t>
  </si>
  <si>
    <t>V A L O R</t>
  </si>
  <si>
    <t>1</t>
  </si>
  <si>
    <t>INDICE DE PRECIOS AL CONSUMIDOR</t>
  </si>
  <si>
    <t>2</t>
  </si>
  <si>
    <t>INDICE DE REMUNERACIONES (2)</t>
  </si>
  <si>
    <t>Fuentes</t>
  </si>
  <si>
    <t>1  AL 4   =   INE</t>
  </si>
  <si>
    <t xml:space="preserve"> </t>
  </si>
  <si>
    <t>5            =   INE CON RES. MOP. Nº 20 de 1993</t>
  </si>
  <si>
    <t xml:space="preserve">6  AL 21 =   INE </t>
  </si>
  <si>
    <t>22          =   BANCO CENTRAL</t>
  </si>
  <si>
    <t>PRECIOS</t>
  </si>
  <si>
    <t>D E T A L L E</t>
  </si>
  <si>
    <t>$</t>
  </si>
  <si>
    <t>3</t>
  </si>
  <si>
    <t>PETROLEO DIESEL   (3)</t>
  </si>
  <si>
    <t>4</t>
  </si>
  <si>
    <t xml:space="preserve">CEMENTO   </t>
  </si>
  <si>
    <t>5</t>
  </si>
  <si>
    <t>BARRAS DE FIERRO REDONDO Y CUADRADO 2" Ø (4)</t>
  </si>
  <si>
    <t>6</t>
  </si>
  <si>
    <r>
      <t xml:space="preserve">FIERRO EN ROLLOS   </t>
    </r>
    <r>
      <rPr>
        <b/>
        <sz val="10"/>
        <rFont val="CG Times (WN)"/>
        <family val="0"/>
      </rPr>
      <t xml:space="preserve"> </t>
    </r>
  </si>
  <si>
    <t>ALERCE</t>
  </si>
  <si>
    <t>8</t>
  </si>
  <si>
    <t>ALAMO</t>
  </si>
  <si>
    <t>9</t>
  </si>
  <si>
    <t>COIGUE</t>
  </si>
  <si>
    <t>10</t>
  </si>
  <si>
    <t>OLIVILLO</t>
  </si>
  <si>
    <t>11</t>
  </si>
  <si>
    <t>PINO INSIGNE</t>
  </si>
  <si>
    <t>12</t>
  </si>
  <si>
    <t>RAULI</t>
  </si>
  <si>
    <t>13</t>
  </si>
  <si>
    <t>LINGUE</t>
  </si>
  <si>
    <t>14</t>
  </si>
  <si>
    <t>LAUREL</t>
  </si>
  <si>
    <t>15</t>
  </si>
  <si>
    <t>ROBLE</t>
  </si>
  <si>
    <t>16</t>
  </si>
  <si>
    <t>ULMO</t>
  </si>
  <si>
    <t>17</t>
  </si>
  <si>
    <t>DINAMITA</t>
  </si>
  <si>
    <t>18</t>
  </si>
  <si>
    <t>VIDRIO DOBLE</t>
  </si>
  <si>
    <t>19</t>
  </si>
  <si>
    <t>PINTURA LATEX</t>
  </si>
  <si>
    <t>20</t>
  </si>
  <si>
    <t>PINTURA OLEO</t>
  </si>
  <si>
    <t>21</t>
  </si>
  <si>
    <t>PINTURA ESMALTE</t>
  </si>
  <si>
    <t>22</t>
  </si>
  <si>
    <t>DOLAR OBSERVADO</t>
  </si>
  <si>
    <t>24</t>
  </si>
  <si>
    <t>25</t>
  </si>
  <si>
    <t>26</t>
  </si>
  <si>
    <t>PITCH ASFALTICO</t>
  </si>
  <si>
    <t>27</t>
  </si>
  <si>
    <t>PETROLEO DIESEL DE REFINERIA CONCON (3)</t>
  </si>
  <si>
    <t>28</t>
  </si>
  <si>
    <t>NOTAS</t>
  </si>
  <si>
    <t xml:space="preserve">  (1)</t>
  </si>
  <si>
    <t>Los precios informados no consideran impuesto al valor  agregado.</t>
  </si>
  <si>
    <t xml:space="preserve">  (2)</t>
  </si>
  <si>
    <t xml:space="preserve">El índice de remuneraciones se aplica con desfase de 2 meses, y se calcula según la variación del índice </t>
  </si>
  <si>
    <t xml:space="preserve">  (3)</t>
  </si>
  <si>
    <t>El valor del petróleo Diesel (ITEM 3) incluye el impuesto específico, en tanto que el de Petróleo  Diesel</t>
  </si>
  <si>
    <t xml:space="preserve">  (4)</t>
  </si>
  <si>
    <t>IVA</t>
  </si>
  <si>
    <t>U.T.M.</t>
  </si>
  <si>
    <t>FACTOR</t>
  </si>
  <si>
    <t>PRUEBA</t>
  </si>
  <si>
    <t>VALOR INE</t>
  </si>
  <si>
    <t xml:space="preserve">TUBERIA PVC Ø 75 </t>
  </si>
  <si>
    <t>TUBERIA PVC Ø 110</t>
  </si>
  <si>
    <t>PETROLEO DIESEL</t>
  </si>
  <si>
    <t>ALAMBRE CU 12</t>
  </si>
  <si>
    <t>DOLAR OBSERV</t>
  </si>
  <si>
    <t>IPC</t>
  </si>
  <si>
    <t>26        = REF. PETROLEO CONCON</t>
  </si>
  <si>
    <t>27        = ENAP</t>
  </si>
  <si>
    <t>28        = MADECO</t>
  </si>
  <si>
    <t>por el factor 1,689196 (RES. MOP. Nº 20 - 02.02.93)</t>
  </si>
  <si>
    <r>
      <t>m</t>
    </r>
    <r>
      <rPr>
        <b/>
        <vertAlign val="superscript"/>
        <sz val="12"/>
        <rFont val="CG Times (WN)"/>
        <family val="0"/>
      </rPr>
      <t>3</t>
    </r>
  </si>
  <si>
    <t>kg</t>
  </si>
  <si>
    <t xml:space="preserve">t     </t>
  </si>
  <si>
    <t>t</t>
  </si>
  <si>
    <r>
      <t>m</t>
    </r>
    <r>
      <rPr>
        <b/>
        <vertAlign val="superscript"/>
        <sz val="12"/>
        <rFont val="CG Times (WN)"/>
        <family val="0"/>
      </rPr>
      <t>2</t>
    </r>
  </si>
  <si>
    <t>m</t>
  </si>
  <si>
    <t>plg. madera</t>
  </si>
  <si>
    <t>plg. corta</t>
  </si>
  <si>
    <t>tm</t>
  </si>
  <si>
    <t>galón</t>
  </si>
  <si>
    <r>
      <t>de Refinería de Concón (ITEM 27) no lo incluye. Impuesto Específico Petróleo Diesel = 1.5 UTM/</t>
    </r>
    <r>
      <rPr>
        <b/>
        <sz val="9"/>
        <rFont val="Times New Roman"/>
        <family val="1"/>
      </rPr>
      <t>m</t>
    </r>
    <r>
      <rPr>
        <b/>
        <vertAlign val="superscript"/>
        <sz val="9"/>
        <rFont val="Times New Roman"/>
        <family val="1"/>
      </rPr>
      <t>3</t>
    </r>
    <r>
      <rPr>
        <b/>
        <sz val="9"/>
        <rFont val="Times New Roman"/>
        <family val="0"/>
      </rPr>
      <t>.</t>
    </r>
  </si>
  <si>
    <r>
      <t>El valor del ITEM 5 se obtiene multiplicando el valor del ITEM 259 de la Serie de Precios por Mayor (fuente</t>
    </r>
    <r>
      <rPr>
        <b/>
        <sz val="9"/>
        <rFont val="Times New Roman"/>
        <family val="1"/>
      </rPr>
      <t xml:space="preserve"> INE</t>
    </r>
    <r>
      <rPr>
        <sz val="9"/>
        <rFont val="Times New Roman"/>
        <family val="1"/>
      </rPr>
      <t>)</t>
    </r>
    <r>
      <rPr>
        <b/>
        <sz val="9"/>
        <rFont val="Times New Roman"/>
        <family val="0"/>
      </rPr>
      <t>,</t>
    </r>
  </si>
  <si>
    <r>
      <t xml:space="preserve">TUBERIA PVC Ø 75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</si>
  <si>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TUBERIA PVC Ø 110 </t>
    </r>
    <r>
      <rPr>
        <sz val="12"/>
        <rFont val="CG Times (WN)"/>
        <family val="0"/>
      </rPr>
      <t>mm</t>
    </r>
    <r>
      <rPr>
        <b/>
        <sz val="10"/>
        <rFont val="CG Times (WN)"/>
        <family val="0"/>
      </rPr>
      <t xml:space="preserve"> CLASE 10 (CON UNION)</t>
    </r>
  </si>
  <si>
    <r>
      <t xml:space="preserve">ALAMBRE CU 12 - AWG 3.31 </t>
    </r>
    <r>
      <rPr>
        <sz val="12"/>
        <rFont val="CG Times (WN)"/>
        <family val="0"/>
      </rPr>
      <t>mm</t>
    </r>
    <r>
      <rPr>
        <b/>
        <vertAlign val="superscript"/>
        <sz val="10"/>
        <rFont val="CG Times (WN)"/>
        <family val="0"/>
      </rPr>
      <t>2</t>
    </r>
  </si>
  <si>
    <t xml:space="preserve">  DIRECCIÓN DE PLANEAMIENTO</t>
  </si>
  <si>
    <t>INDICES Y PRECIOS PARA EL CALCULO DEL REAJUSTE POLINOMICO (1)</t>
  </si>
  <si>
    <t>24-25 = DURATEC-VINILIT (PIZARREÑO)</t>
  </si>
  <si>
    <t xml:space="preserve">            </t>
  </si>
  <si>
    <t>VALOR ESPECIFICO</t>
  </si>
  <si>
    <t>Variación Pitch</t>
  </si>
  <si>
    <t>Mes Anterior</t>
  </si>
  <si>
    <t>FORMULA</t>
  </si>
  <si>
    <t>Esta información se encuentra disponible en nuestro sitio Web: www.moptt.cl</t>
  </si>
  <si>
    <t>RESULTADO FINAL</t>
  </si>
  <si>
    <r>
      <t xml:space="preserve">NOTA: Actualizar lo que está con </t>
    </r>
    <r>
      <rPr>
        <b/>
        <sz val="12"/>
        <color indexed="10"/>
        <rFont val="Courier"/>
        <family val="3"/>
      </rPr>
      <t>Rojo</t>
    </r>
    <r>
      <rPr>
        <b/>
        <sz val="12"/>
        <rFont val="Courier"/>
        <family val="3"/>
      </rPr>
      <t xml:space="preserve">. Luego: "Copiar" el RESULTADO FINAL         </t>
    </r>
  </si>
  <si>
    <t>y aplicar "Pegado Especial" en columna VALOR de planilla "Indices y Precios".</t>
  </si>
  <si>
    <t>/m3</t>
  </si>
  <si>
    <t>AÑO: 2006</t>
  </si>
  <si>
    <t xml:space="preserve"> MES : ABRIL </t>
  </si>
  <si>
    <t>de costo de la mano de obra por hora, el nuevo factor de  conversión es de 19,4801 (ver Anexo).</t>
  </si>
  <si>
    <t>ABRIL</t>
  </si>
  <si>
    <r>
      <t xml:space="preserve">Valor impuesto específico Petróleo Diesel  = 1.5   </t>
    </r>
    <r>
      <rPr>
        <b/>
        <sz val="9"/>
        <rFont val="Times New Roman"/>
        <family val="1"/>
      </rPr>
      <t xml:space="preserve">* </t>
    </r>
    <r>
      <rPr>
        <b/>
        <sz val="9"/>
        <rFont val="Times New Roman"/>
        <family val="0"/>
      </rPr>
      <t xml:space="preserve">  31.413 =    </t>
    </r>
  </si>
  <si>
    <t>Valor UTM Abril 2006 = $ 31.413                -                        Valor UTM Mayo 2006 = $ 31.601</t>
  </si>
  <si>
    <t>Valor UF al 30 de Abril 2006 = $ 17.985,62  -  Tasa Activa Bancaria (TAB) 90 días al 28 de Abril 2006 = 1,42 %.</t>
  </si>
  <si>
    <t>Valor Petróleo Diesel (ITEM 3) con IVA incluido = $ 403.127,42</t>
  </si>
  <si>
    <t>Santiago, 08 Mayo 2006</t>
  </si>
  <si>
    <t>$ 47.119,50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</si>
</sst>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[Red]\-#,##0\ &quot;Pts&quot;"/>
    <numFmt numFmtId="165" formatCode="0.00_)"/>
    <numFmt numFmtId="166" formatCode="0.000_)"/>
    <numFmt numFmtId="167" formatCode="0_)"/>
    <numFmt numFmtId="168" formatCode="#,##0.000000"/>
    <numFmt numFmtId="169" formatCode="#,##0.0;\-#,##0.0"/>
    <numFmt numFmtId="170" formatCode="#,##0.0000"/>
    <numFmt numFmtId="171" formatCode="0.000%"/>
    <numFmt numFmtId="172" formatCode="[$$-340A]\ #,##0.00"/>
  </numFmts>
  <fonts count="4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CG Times (WN)"/>
      <family val="0"/>
    </font>
    <font>
      <b/>
      <sz val="10"/>
      <name val="Courier New"/>
      <family val="0"/>
    </font>
    <font>
      <b/>
      <sz val="14"/>
      <name val="Courier New"/>
      <family val="0"/>
    </font>
    <font>
      <b/>
      <sz val="15"/>
      <name val="Courier"/>
      <family val="0"/>
    </font>
    <font>
      <b/>
      <sz val="12"/>
      <name val="CG Times (WN)"/>
      <family val="0"/>
    </font>
    <font>
      <b/>
      <sz val="12"/>
      <name val="Times New Roman"/>
      <family val="0"/>
    </font>
    <font>
      <b/>
      <sz val="14"/>
      <name val="CG Times (WN)"/>
      <family val="0"/>
    </font>
    <font>
      <b/>
      <sz val="10"/>
      <name val="Courier"/>
      <family val="3"/>
    </font>
    <font>
      <sz val="14"/>
      <name val="CG Times"/>
      <family val="1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i/>
      <sz val="10"/>
      <name val="CG Times (WN)"/>
      <family val="0"/>
    </font>
    <font>
      <b/>
      <i/>
      <sz val="14"/>
      <name val="Times New Roman"/>
      <family val="1"/>
    </font>
    <font>
      <b/>
      <sz val="6"/>
      <name val="CG Times (WN)"/>
      <family val="0"/>
    </font>
    <font>
      <b/>
      <vertAlign val="superscript"/>
      <sz val="10"/>
      <name val="CG Times (WN)"/>
      <family val="0"/>
    </font>
    <font>
      <b/>
      <vertAlign val="superscript"/>
      <sz val="12"/>
      <name val="CG Times (WN)"/>
      <family val="0"/>
    </font>
    <font>
      <i/>
      <sz val="9"/>
      <name val="Times New Roman"/>
      <family val="1"/>
    </font>
    <font>
      <b/>
      <i/>
      <sz val="9"/>
      <name val="CG Times (WN)"/>
      <family val="0"/>
    </font>
    <font>
      <b/>
      <sz val="9"/>
      <name val="CG Times (WN)"/>
      <family val="0"/>
    </font>
    <font>
      <b/>
      <sz val="9"/>
      <name val="Times New Roman"/>
      <family val="0"/>
    </font>
    <font>
      <b/>
      <sz val="9"/>
      <name val="Courier New"/>
      <family val="0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sz val="12"/>
      <name val="CG Times (WN)"/>
      <family val="0"/>
    </font>
    <font>
      <b/>
      <sz val="5"/>
      <name val="CG Times (WN)"/>
      <family val="0"/>
    </font>
    <font>
      <b/>
      <sz val="12"/>
      <color indexed="9"/>
      <name val="CG Times (WN)"/>
      <family val="0"/>
    </font>
    <font>
      <b/>
      <sz val="12"/>
      <color indexed="10"/>
      <name val="Courier"/>
      <family val="3"/>
    </font>
    <font>
      <b/>
      <sz val="9"/>
      <color indexed="8"/>
      <name val="Times New Roman"/>
      <family val="1"/>
    </font>
    <font>
      <b/>
      <sz val="9"/>
      <color indexed="8"/>
      <name val="CG Times (WN)"/>
      <family val="0"/>
    </font>
    <font>
      <b/>
      <sz val="11"/>
      <color indexed="10"/>
      <name val="Times New Roman"/>
      <family val="1"/>
    </font>
    <font>
      <b/>
      <sz val="12"/>
      <name val="Courier"/>
      <family val="3"/>
    </font>
    <font>
      <sz val="14"/>
      <name val="CG Times (W1)"/>
      <family val="1"/>
    </font>
    <font>
      <b/>
      <sz val="10"/>
      <color indexed="10"/>
      <name val="Courier"/>
      <family val="3"/>
    </font>
    <font>
      <b/>
      <sz val="10"/>
      <color indexed="8"/>
      <name val="Courier"/>
      <family val="3"/>
    </font>
    <font>
      <b/>
      <i/>
      <sz val="9"/>
      <name val="Courier"/>
      <family val="3"/>
    </font>
    <font>
      <b/>
      <i/>
      <sz val="11"/>
      <name val="CG Times (WN)"/>
      <family val="0"/>
    </font>
    <font>
      <b/>
      <sz val="11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thin"/>
      <right style="double">
        <color indexed="10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10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10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10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10"/>
      </left>
      <right style="thin">
        <color indexed="8"/>
      </right>
      <top style="thin"/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10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5">
    <xf numFmtId="165" fontId="0" fillId="0" borderId="0" xfId="0" applyAlignment="1">
      <alignment/>
    </xf>
    <xf numFmtId="165" fontId="5" fillId="0" borderId="0" xfId="0" applyFont="1" applyAlignment="1" applyProtection="1">
      <alignment horizontal="left"/>
      <protection/>
    </xf>
    <xf numFmtId="165" fontId="5" fillId="0" borderId="0" xfId="0" applyFont="1" applyAlignment="1">
      <alignment/>
    </xf>
    <xf numFmtId="165" fontId="5" fillId="0" borderId="0" xfId="0" applyFont="1" applyAlignment="1" applyProtection="1" quotePrefix="1">
      <alignment horizontal="left"/>
      <protection/>
    </xf>
    <xf numFmtId="165" fontId="5" fillId="0" borderId="0" xfId="0" applyFont="1" applyAlignment="1" applyProtection="1">
      <alignment horizontal="center"/>
      <protection/>
    </xf>
    <xf numFmtId="165" fontId="5" fillId="0" borderId="0" xfId="0" applyFont="1" applyAlignment="1" applyProtection="1" quotePrefix="1">
      <alignment horizontal="center"/>
      <protection/>
    </xf>
    <xf numFmtId="165" fontId="6" fillId="0" borderId="0" xfId="0" applyFont="1" applyAlignment="1" applyProtection="1">
      <alignment horizontal="left"/>
      <protection/>
    </xf>
    <xf numFmtId="165" fontId="6" fillId="0" borderId="0" xfId="0" applyFont="1" applyAlignment="1">
      <alignment/>
    </xf>
    <xf numFmtId="165" fontId="7" fillId="0" borderId="0" xfId="0" applyFont="1" applyAlignment="1">
      <alignment/>
    </xf>
    <xf numFmtId="165" fontId="0" fillId="0" borderId="0" xfId="0" applyAlignment="1">
      <alignment horizontal="centerContinuous"/>
    </xf>
    <xf numFmtId="165" fontId="5" fillId="0" borderId="0" xfId="0" applyNumberFormat="1" applyFont="1" applyAlignment="1" applyProtection="1">
      <alignment horizontal="centerContinuous"/>
      <protection/>
    </xf>
    <xf numFmtId="165" fontId="5" fillId="0" borderId="0" xfId="0" applyNumberFormat="1" applyFont="1" applyAlignment="1" applyProtection="1" quotePrefix="1">
      <alignment horizontal="centerContinuous"/>
      <protection/>
    </xf>
    <xf numFmtId="165" fontId="10" fillId="0" borderId="0" xfId="0" applyFont="1" applyAlignment="1">
      <alignment horizontal="left"/>
    </xf>
    <xf numFmtId="165" fontId="5" fillId="0" borderId="0" xfId="0" applyFont="1" applyAlignment="1">
      <alignment horizontal="center"/>
    </xf>
    <xf numFmtId="165" fontId="9" fillId="0" borderId="0" xfId="0" applyNumberFormat="1" applyFont="1" applyAlignment="1" applyProtection="1">
      <alignment horizontal="centerContinuous"/>
      <protection/>
    </xf>
    <xf numFmtId="165" fontId="8" fillId="0" borderId="0" xfId="0" applyFont="1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165" fontId="16" fillId="0" borderId="0" xfId="0" applyNumberFormat="1" applyFont="1" applyAlignment="1" applyProtection="1">
      <alignment horizontal="centerContinuous"/>
      <protection/>
    </xf>
    <xf numFmtId="165" fontId="17" fillId="0" borderId="0" xfId="0" applyNumberFormat="1" applyFont="1" applyAlignment="1" applyProtection="1">
      <alignment horizontal="centerContinuous"/>
      <protection/>
    </xf>
    <xf numFmtId="165" fontId="18" fillId="0" borderId="0" xfId="0" applyFont="1" applyAlignment="1" applyProtection="1">
      <alignment horizontal="left" vertical="center" wrapText="1"/>
      <protection/>
    </xf>
    <xf numFmtId="165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>
      <alignment/>
    </xf>
    <xf numFmtId="165" fontId="5" fillId="0" borderId="1" xfId="0" applyNumberFormat="1" applyFont="1" applyBorder="1" applyAlignment="1" applyProtection="1">
      <alignment horizontal="left" vertical="center"/>
      <protection/>
    </xf>
    <xf numFmtId="165" fontId="5" fillId="0" borderId="0" xfId="0" applyFont="1" applyBorder="1" applyAlignment="1">
      <alignment horizontal="centerContinuous"/>
    </xf>
    <xf numFmtId="165" fontId="9" fillId="0" borderId="1" xfId="0" applyNumberFormat="1" applyFont="1" applyBorder="1" applyAlignment="1" applyProtection="1">
      <alignment horizontal="left" vertical="center"/>
      <protection/>
    </xf>
    <xf numFmtId="4" fontId="11" fillId="0" borderId="1" xfId="0" applyNumberFormat="1" applyFont="1" applyFill="1" applyBorder="1" applyAlignment="1" applyProtection="1">
      <alignment horizontal="right" vertical="center"/>
      <protection/>
    </xf>
    <xf numFmtId="4" fontId="11" fillId="0" borderId="1" xfId="0" applyNumberFormat="1" applyFont="1" applyFill="1" applyBorder="1" applyAlignment="1">
      <alignment horizontal="right" vertical="center"/>
    </xf>
    <xf numFmtId="165" fontId="5" fillId="1" borderId="1" xfId="0" applyNumberFormat="1" applyFont="1" applyFill="1" applyBorder="1" applyAlignment="1" applyProtection="1">
      <alignment horizontal="center" vertical="center"/>
      <protection/>
    </xf>
    <xf numFmtId="165" fontId="5" fillId="1" borderId="1" xfId="0" applyFont="1" applyFill="1" applyBorder="1" applyAlignment="1" applyProtection="1">
      <alignment horizontal="center" vertical="center"/>
      <protection/>
    </xf>
    <xf numFmtId="167" fontId="5" fillId="1" borderId="1" xfId="0" applyNumberFormat="1" applyFont="1" applyFill="1" applyBorder="1" applyAlignment="1" applyProtection="1">
      <alignment horizontal="center" vertical="center"/>
      <protection/>
    </xf>
    <xf numFmtId="165" fontId="22" fillId="0" borderId="0" xfId="0" applyFont="1" applyAlignment="1" applyProtection="1">
      <alignment horizontal="left" vertical="center"/>
      <protection/>
    </xf>
    <xf numFmtId="165" fontId="23" fillId="0" borderId="0" xfId="0" applyFont="1" applyAlignment="1" applyProtection="1">
      <alignment horizontal="left"/>
      <protection/>
    </xf>
    <xf numFmtId="165" fontId="23" fillId="0" borderId="0" xfId="0" applyFont="1" applyAlignment="1">
      <alignment/>
    </xf>
    <xf numFmtId="165" fontId="23" fillId="0" borderId="0" xfId="0" applyFont="1" applyAlignment="1" applyProtection="1">
      <alignment horizontal="left" vertical="center"/>
      <protection/>
    </xf>
    <xf numFmtId="165" fontId="24" fillId="0" borderId="0" xfId="0" applyFont="1" applyAlignment="1" applyProtection="1">
      <alignment horizontal="left" vertical="center"/>
      <protection/>
    </xf>
    <xf numFmtId="165" fontId="24" fillId="0" borderId="0" xfId="0" applyFont="1" applyAlignment="1" applyProtection="1">
      <alignment horizontal="left" vertical="center"/>
      <protection/>
    </xf>
    <xf numFmtId="165" fontId="25" fillId="0" borderId="0" xfId="0" applyFont="1" applyAlignment="1">
      <alignment/>
    </xf>
    <xf numFmtId="165" fontId="24" fillId="0" borderId="0" xfId="0" applyFont="1" applyAlignment="1">
      <alignment vertical="center"/>
    </xf>
    <xf numFmtId="165" fontId="24" fillId="0" borderId="0" xfId="0" applyFont="1" applyAlignment="1">
      <alignment/>
    </xf>
    <xf numFmtId="165" fontId="0" fillId="0" borderId="0" xfId="0" applyFont="1" applyAlignment="1">
      <alignment/>
    </xf>
    <xf numFmtId="165" fontId="21" fillId="0" borderId="0" xfId="0" applyFont="1" applyAlignment="1">
      <alignment vertical="top"/>
    </xf>
    <xf numFmtId="165" fontId="30" fillId="2" borderId="1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Alignment="1" applyProtection="1">
      <alignment horizontal="left" vertical="center"/>
      <protection/>
    </xf>
    <xf numFmtId="165" fontId="32" fillId="0" borderId="0" xfId="0" applyFont="1" applyAlignment="1">
      <alignment vertical="center"/>
    </xf>
    <xf numFmtId="165" fontId="30" fillId="2" borderId="0" xfId="0" applyNumberFormat="1" applyFont="1" applyFill="1" applyBorder="1" applyAlignment="1" applyProtection="1">
      <alignment horizontal="center"/>
      <protection/>
    </xf>
    <xf numFmtId="165" fontId="39" fillId="0" borderId="0" xfId="0" applyFont="1" applyAlignment="1">
      <alignment vertical="center"/>
    </xf>
    <xf numFmtId="165" fontId="0" fillId="3" borderId="2" xfId="0" applyFill="1" applyBorder="1" applyAlignment="1">
      <alignment/>
    </xf>
    <xf numFmtId="165" fontId="0" fillId="3" borderId="3" xfId="0" applyFill="1" applyBorder="1" applyAlignment="1">
      <alignment/>
    </xf>
    <xf numFmtId="165" fontId="0" fillId="3" borderId="4" xfId="0" applyFill="1" applyBorder="1" applyAlignment="1">
      <alignment/>
    </xf>
    <xf numFmtId="165" fontId="0" fillId="3" borderId="5" xfId="0" applyFill="1" applyBorder="1" applyAlignment="1">
      <alignment/>
    </xf>
    <xf numFmtId="165" fontId="0" fillId="3" borderId="0" xfId="0" applyFill="1" applyBorder="1" applyAlignment="1">
      <alignment/>
    </xf>
    <xf numFmtId="165" fontId="0" fillId="3" borderId="6" xfId="0" applyFill="1" applyBorder="1" applyAlignment="1">
      <alignment/>
    </xf>
    <xf numFmtId="165" fontId="0" fillId="3" borderId="5" xfId="0" applyFill="1" applyBorder="1" applyAlignment="1">
      <alignment horizontal="centerContinuous"/>
    </xf>
    <xf numFmtId="165" fontId="35" fillId="3" borderId="0" xfId="0" applyFont="1" applyFill="1" applyBorder="1" applyAlignment="1">
      <alignment horizontal="center"/>
    </xf>
    <xf numFmtId="165" fontId="35" fillId="3" borderId="6" xfId="0" applyFont="1" applyFill="1" applyBorder="1" applyAlignment="1">
      <alignment horizontal="center"/>
    </xf>
    <xf numFmtId="165" fontId="12" fillId="3" borderId="0" xfId="0" applyFont="1" applyFill="1" applyBorder="1" applyAlignment="1">
      <alignment/>
    </xf>
    <xf numFmtId="165" fontId="12" fillId="3" borderId="7" xfId="0" applyFont="1" applyFill="1" applyBorder="1" applyAlignment="1">
      <alignment/>
    </xf>
    <xf numFmtId="165" fontId="5" fillId="3" borderId="7" xfId="0" applyFont="1" applyFill="1" applyBorder="1" applyAlignment="1" applyProtection="1">
      <alignment horizontal="left"/>
      <protection/>
    </xf>
    <xf numFmtId="165" fontId="5" fillId="3" borderId="7" xfId="0" applyNumberFormat="1" applyFont="1" applyFill="1" applyBorder="1" applyAlignment="1" applyProtection="1">
      <alignment horizontal="left"/>
      <protection/>
    </xf>
    <xf numFmtId="4" fontId="13" fillId="3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/>
    </xf>
    <xf numFmtId="4" fontId="0" fillId="3" borderId="6" xfId="0" applyNumberFormat="1" applyFill="1" applyBorder="1" applyAlignment="1">
      <alignment/>
    </xf>
    <xf numFmtId="165" fontId="5" fillId="3" borderId="7" xfId="0" applyNumberFormat="1" applyFont="1" applyFill="1" applyBorder="1" applyAlignment="1" applyProtection="1">
      <alignment horizontal="left" vertical="center"/>
      <protection/>
    </xf>
    <xf numFmtId="4" fontId="37" fillId="3" borderId="8" xfId="0" applyNumberFormat="1" applyFont="1" applyFill="1" applyBorder="1" applyAlignment="1">
      <alignment/>
    </xf>
    <xf numFmtId="171" fontId="37" fillId="3" borderId="8" xfId="0" applyNumberFormat="1" applyFont="1" applyFill="1" applyBorder="1" applyAlignment="1">
      <alignment/>
    </xf>
    <xf numFmtId="4" fontId="37" fillId="3" borderId="1" xfId="0" applyNumberFormat="1" applyFont="1" applyFill="1" applyBorder="1" applyAlignment="1">
      <alignment horizontal="right" vertical="center"/>
    </xf>
    <xf numFmtId="4" fontId="37" fillId="3" borderId="9" xfId="0" applyNumberFormat="1" applyFont="1" applyFill="1" applyBorder="1" applyAlignment="1">
      <alignment/>
    </xf>
    <xf numFmtId="4" fontId="34" fillId="3" borderId="0" xfId="0" applyNumberFormat="1" applyFont="1" applyFill="1" applyBorder="1" applyAlignment="1">
      <alignment horizontal="center"/>
    </xf>
    <xf numFmtId="165" fontId="0" fillId="3" borderId="5" xfId="0" applyFont="1" applyFill="1" applyBorder="1" applyAlignment="1">
      <alignment/>
    </xf>
    <xf numFmtId="165" fontId="0" fillId="3" borderId="0" xfId="0" applyFont="1" applyFill="1" applyBorder="1" applyAlignment="1">
      <alignment/>
    </xf>
    <xf numFmtId="165" fontId="0" fillId="3" borderId="6" xfId="0" applyFont="1" applyFill="1" applyBorder="1" applyAlignment="1">
      <alignment/>
    </xf>
    <xf numFmtId="165" fontId="0" fillId="3" borderId="10" xfId="0" applyFill="1" applyBorder="1" applyAlignment="1">
      <alignment/>
    </xf>
    <xf numFmtId="165" fontId="0" fillId="3" borderId="11" xfId="0" applyFill="1" applyBorder="1" applyAlignment="1">
      <alignment/>
    </xf>
    <xf numFmtId="165" fontId="0" fillId="3" borderId="12" xfId="0" applyFill="1" applyBorder="1" applyAlignment="1">
      <alignment/>
    </xf>
    <xf numFmtId="165" fontId="12" fillId="3" borderId="13" xfId="0" applyFont="1" applyFill="1" applyBorder="1" applyAlignment="1">
      <alignment horizontal="center"/>
    </xf>
    <xf numFmtId="170" fontId="13" fillId="3" borderId="14" xfId="0" applyNumberFormat="1" applyFont="1" applyFill="1" applyBorder="1" applyAlignment="1">
      <alignment/>
    </xf>
    <xf numFmtId="4" fontId="31" fillId="3" borderId="14" xfId="0" applyNumberFormat="1" applyFont="1" applyFill="1" applyBorder="1" applyAlignment="1">
      <alignment/>
    </xf>
    <xf numFmtId="165" fontId="0" fillId="3" borderId="14" xfId="0" applyFill="1" applyBorder="1" applyAlignment="1">
      <alignment/>
    </xf>
    <xf numFmtId="170" fontId="0" fillId="3" borderId="14" xfId="0" applyNumberFormat="1" applyFill="1" applyBorder="1" applyAlignment="1">
      <alignment/>
    </xf>
    <xf numFmtId="165" fontId="0" fillId="3" borderId="15" xfId="0" applyFill="1" applyBorder="1" applyAlignment="1">
      <alignment/>
    </xf>
    <xf numFmtId="4" fontId="36" fillId="3" borderId="8" xfId="0" applyNumberFormat="1" applyFont="1" applyFill="1" applyBorder="1" applyAlignment="1">
      <alignment/>
    </xf>
    <xf numFmtId="4" fontId="31" fillId="3" borderId="8" xfId="0" applyNumberFormat="1" applyFont="1" applyFill="1" applyBorder="1" applyAlignment="1">
      <alignment/>
    </xf>
    <xf numFmtId="165" fontId="12" fillId="3" borderId="8" xfId="0" applyFont="1" applyFill="1" applyBorder="1" applyAlignment="1">
      <alignment horizontal="center"/>
    </xf>
    <xf numFmtId="165" fontId="12" fillId="3" borderId="16" xfId="0" applyFont="1" applyFill="1" applyBorder="1" applyAlignment="1">
      <alignment horizontal="center"/>
    </xf>
    <xf numFmtId="165" fontId="12" fillId="3" borderId="17" xfId="0" applyFont="1" applyFill="1" applyBorder="1" applyAlignment="1">
      <alignment horizontal="center"/>
    </xf>
    <xf numFmtId="165" fontId="37" fillId="3" borderId="17" xfId="0" applyFont="1" applyFill="1" applyBorder="1" applyAlignment="1">
      <alignment horizontal="center"/>
    </xf>
    <xf numFmtId="165" fontId="12" fillId="3" borderId="18" xfId="0" applyFont="1" applyFill="1" applyBorder="1" applyAlignment="1">
      <alignment horizontal="center"/>
    </xf>
    <xf numFmtId="165" fontId="0" fillId="3" borderId="17" xfId="0" applyFill="1" applyBorder="1" applyAlignment="1">
      <alignment/>
    </xf>
    <xf numFmtId="3" fontId="31" fillId="3" borderId="17" xfId="0" applyNumberFormat="1" applyFont="1" applyFill="1" applyBorder="1" applyAlignment="1">
      <alignment/>
    </xf>
    <xf numFmtId="165" fontId="0" fillId="3" borderId="18" xfId="0" applyFill="1" applyBorder="1" applyAlignment="1">
      <alignment/>
    </xf>
    <xf numFmtId="4" fontId="31" fillId="3" borderId="17" xfId="0" applyNumberFormat="1" applyFont="1" applyFill="1" applyBorder="1" applyAlignment="1">
      <alignment/>
    </xf>
    <xf numFmtId="4" fontId="0" fillId="3" borderId="17" xfId="0" applyNumberFormat="1" applyFill="1" applyBorder="1" applyAlignment="1">
      <alignment horizontal="right"/>
    </xf>
    <xf numFmtId="4" fontId="0" fillId="3" borderId="17" xfId="0" applyNumberFormat="1" applyFill="1" applyBorder="1" applyAlignment="1">
      <alignment/>
    </xf>
    <xf numFmtId="39" fontId="0" fillId="3" borderId="17" xfId="0" applyNumberFormat="1" applyFill="1" applyBorder="1" applyAlignment="1">
      <alignment/>
    </xf>
    <xf numFmtId="4" fontId="0" fillId="3" borderId="18" xfId="0" applyNumberFormat="1" applyFill="1" applyBorder="1" applyAlignment="1">
      <alignment/>
    </xf>
    <xf numFmtId="4" fontId="31" fillId="3" borderId="17" xfId="0" applyNumberFormat="1" applyFont="1" applyFill="1" applyBorder="1" applyAlignment="1">
      <alignment/>
    </xf>
    <xf numFmtId="168" fontId="0" fillId="3" borderId="17" xfId="0" applyNumberFormat="1" applyFill="1" applyBorder="1" applyAlignment="1">
      <alignment/>
    </xf>
    <xf numFmtId="4" fontId="0" fillId="3" borderId="19" xfId="0" applyNumberFormat="1" applyFill="1" applyBorder="1" applyAlignment="1">
      <alignment/>
    </xf>
    <xf numFmtId="4" fontId="0" fillId="3" borderId="20" xfId="0" applyNumberForma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4" fontId="38" fillId="3" borderId="14" xfId="0" applyNumberFormat="1" applyFont="1" applyFill="1" applyBorder="1" applyAlignment="1">
      <alignment/>
    </xf>
    <xf numFmtId="4" fontId="13" fillId="3" borderId="21" xfId="0" applyNumberFormat="1" applyFont="1" applyFill="1" applyBorder="1" applyAlignment="1">
      <alignment/>
    </xf>
    <xf numFmtId="4" fontId="13" fillId="3" borderId="22" xfId="0" applyNumberFormat="1" applyFont="1" applyFill="1" applyBorder="1" applyAlignment="1">
      <alignment/>
    </xf>
    <xf numFmtId="4" fontId="0" fillId="3" borderId="23" xfId="0" applyNumberFormat="1" applyFill="1" applyBorder="1" applyAlignment="1">
      <alignment/>
    </xf>
    <xf numFmtId="165" fontId="12" fillId="3" borderId="24" xfId="0" applyFont="1" applyFill="1" applyBorder="1" applyAlignment="1">
      <alignment/>
    </xf>
    <xf numFmtId="4" fontId="34" fillId="3" borderId="24" xfId="0" applyNumberFormat="1" applyFont="1" applyFill="1" applyBorder="1" applyAlignment="1">
      <alignment horizontal="center"/>
    </xf>
    <xf numFmtId="4" fontId="0" fillId="3" borderId="25" xfId="0" applyNumberFormat="1" applyFill="1" applyBorder="1" applyAlignment="1">
      <alignment/>
    </xf>
    <xf numFmtId="4" fontId="0" fillId="3" borderId="26" xfId="0" applyNumberFormat="1" applyFill="1" applyBorder="1" applyAlignment="1">
      <alignment/>
    </xf>
    <xf numFmtId="4" fontId="0" fillId="3" borderId="27" xfId="0" applyNumberFormat="1" applyFill="1" applyBorder="1" applyAlignment="1">
      <alignment/>
    </xf>
    <xf numFmtId="165" fontId="12" fillId="3" borderId="28" xfId="0" applyFont="1" applyFill="1" applyBorder="1" applyAlignment="1">
      <alignment horizontal="center"/>
    </xf>
    <xf numFmtId="165" fontId="0" fillId="3" borderId="29" xfId="0" applyFill="1" applyBorder="1" applyAlignment="1">
      <alignment/>
    </xf>
    <xf numFmtId="165" fontId="0" fillId="3" borderId="30" xfId="0" applyFill="1" applyBorder="1" applyAlignment="1">
      <alignment/>
    </xf>
    <xf numFmtId="165" fontId="0" fillId="3" borderId="31" xfId="0" applyFill="1" applyBorder="1" applyAlignment="1">
      <alignment/>
    </xf>
    <xf numFmtId="165" fontId="0" fillId="3" borderId="32" xfId="0" applyFill="1" applyBorder="1" applyAlignment="1">
      <alignment/>
    </xf>
    <xf numFmtId="165" fontId="0" fillId="3" borderId="13" xfId="0" applyFill="1" applyBorder="1" applyAlignment="1">
      <alignment/>
    </xf>
    <xf numFmtId="165" fontId="0" fillId="3" borderId="33" xfId="0" applyFill="1" applyBorder="1" applyAlignment="1">
      <alignment/>
    </xf>
    <xf numFmtId="165" fontId="0" fillId="3" borderId="34" xfId="0" applyFill="1" applyBorder="1" applyAlignment="1">
      <alignment/>
    </xf>
    <xf numFmtId="165" fontId="0" fillId="3" borderId="35" xfId="0" applyFill="1" applyBorder="1" applyAlignment="1">
      <alignment/>
    </xf>
    <xf numFmtId="165" fontId="12" fillId="3" borderId="34" xfId="0" applyFont="1" applyFill="1" applyBorder="1" applyAlignment="1">
      <alignment horizontal="center"/>
    </xf>
    <xf numFmtId="165" fontId="0" fillId="3" borderId="9" xfId="0" applyFill="1" applyBorder="1" applyAlignment="1">
      <alignment/>
    </xf>
    <xf numFmtId="165" fontId="0" fillId="3" borderId="36" xfId="0" applyFill="1" applyBorder="1" applyAlignment="1">
      <alignment/>
    </xf>
    <xf numFmtId="165" fontId="0" fillId="3" borderId="37" xfId="0" applyFill="1" applyBorder="1" applyAlignment="1">
      <alignment/>
    </xf>
    <xf numFmtId="165" fontId="0" fillId="3" borderId="38" xfId="0" applyFill="1" applyBorder="1" applyAlignment="1">
      <alignment/>
    </xf>
    <xf numFmtId="165" fontId="0" fillId="3" borderId="39" xfId="0" applyFill="1" applyBorder="1" applyAlignment="1">
      <alignment/>
    </xf>
    <xf numFmtId="165" fontId="0" fillId="3" borderId="40" xfId="0" applyFill="1" applyBorder="1" applyAlignment="1">
      <alignment/>
    </xf>
    <xf numFmtId="165" fontId="0" fillId="3" borderId="41" xfId="0" applyFill="1" applyBorder="1" applyAlignment="1">
      <alignment/>
    </xf>
    <xf numFmtId="165" fontId="12" fillId="0" borderId="0" xfId="0" applyFont="1" applyAlignment="1">
      <alignment/>
    </xf>
    <xf numFmtId="172" fontId="24" fillId="0" borderId="0" xfId="0" applyNumberFormat="1" applyFont="1" applyAlignment="1">
      <alignment horizontal="right" vertical="center"/>
    </xf>
    <xf numFmtId="165" fontId="29" fillId="0" borderId="0" xfId="0" applyFont="1" applyAlignment="1" applyProtection="1">
      <alignment horizontal="left" vertical="center" wrapText="1"/>
      <protection/>
    </xf>
    <xf numFmtId="165" fontId="18" fillId="0" borderId="0" xfId="0" applyFont="1" applyAlignment="1" applyProtection="1">
      <alignment horizontal="left" vertical="center" wrapText="1"/>
      <protection/>
    </xf>
    <xf numFmtId="166" fontId="33" fillId="0" borderId="0" xfId="0" applyNumberFormat="1" applyFont="1" applyAlignment="1" applyProtection="1">
      <alignment horizontal="left" vertical="center"/>
      <protection/>
    </xf>
    <xf numFmtId="166" fontId="40" fillId="0" borderId="0" xfId="0" applyNumberFormat="1" applyFont="1" applyAlignment="1" applyProtection="1">
      <alignment horizontal="left" vertical="center" wrapText="1"/>
      <protection/>
    </xf>
    <xf numFmtId="165" fontId="41" fillId="0" borderId="0" xfId="0" applyFont="1" applyAlignment="1">
      <alignment horizontal="left" vertical="center" wrapText="1"/>
    </xf>
    <xf numFmtId="165" fontId="35" fillId="3" borderId="0" xfId="0" applyFont="1" applyFill="1" applyBorder="1" applyAlignment="1">
      <alignment horizontal="center"/>
    </xf>
    <xf numFmtId="165" fontId="35" fillId="3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mop.cl/logogo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571500</xdr:colOff>
      <xdr:row>1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104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M64"/>
  <sheetViews>
    <sheetView tabSelected="1" workbookViewId="0" topLeftCell="A41">
      <selection activeCell="A61" sqref="A61:D61"/>
    </sheetView>
  </sheetViews>
  <sheetFormatPr defaultColWidth="11.00390625" defaultRowHeight="12.75"/>
  <cols>
    <col min="1" max="1" width="7.625" style="0" customWidth="1"/>
    <col min="2" max="2" width="50.375" style="0" customWidth="1"/>
    <col min="3" max="3" width="17.00390625" style="0" customWidth="1"/>
    <col min="4" max="4" width="18.00390625" style="0" customWidth="1"/>
    <col min="5" max="5" width="2.00390625" style="0" customWidth="1"/>
    <col min="6" max="6" width="18.875" style="0" customWidth="1"/>
    <col min="7" max="7" width="17.375" style="0" customWidth="1"/>
    <col min="8" max="8" width="19.50390625" style="0" customWidth="1"/>
    <col min="9" max="9" width="17.50390625" style="0" customWidth="1"/>
    <col min="10" max="10" width="15.50390625" style="0" customWidth="1"/>
    <col min="11" max="11" width="9.625" style="0" customWidth="1"/>
    <col min="12" max="12" width="18.00390625" style="0" customWidth="1"/>
    <col min="13" max="16384" width="9.625" style="0" customWidth="1"/>
  </cols>
  <sheetData>
    <row r="1" spans="1:4" ht="20.25" thickBot="1">
      <c r="A1" s="18"/>
      <c r="B1" s="17"/>
      <c r="C1" s="23" t="s">
        <v>116</v>
      </c>
      <c r="D1" s="11"/>
    </row>
    <row r="2" spans="1:12" ht="12.75" customHeight="1" thickTop="1">
      <c r="A2" s="128" t="s">
        <v>102</v>
      </c>
      <c r="B2" s="129"/>
      <c r="C2" s="10" t="s">
        <v>115</v>
      </c>
      <c r="D2" s="11"/>
      <c r="F2" s="46"/>
      <c r="G2" s="47"/>
      <c r="H2" s="47"/>
      <c r="I2" s="47"/>
      <c r="J2" s="47"/>
      <c r="K2" s="47"/>
      <c r="L2" s="48"/>
    </row>
    <row r="3" spans="1:12" ht="1.5" customHeight="1" hidden="1">
      <c r="A3" s="19"/>
      <c r="B3" s="19"/>
      <c r="C3" s="10"/>
      <c r="D3" s="11"/>
      <c r="F3" s="49"/>
      <c r="G3" s="50"/>
      <c r="H3" s="50"/>
      <c r="I3" s="50"/>
      <c r="J3" s="50"/>
      <c r="K3" s="50"/>
      <c r="L3" s="51"/>
    </row>
    <row r="4" spans="1:12" ht="15.75">
      <c r="A4" s="14"/>
      <c r="B4" s="16"/>
      <c r="C4" s="10"/>
      <c r="D4" s="11"/>
      <c r="E4" s="9"/>
      <c r="F4" s="52"/>
      <c r="G4" s="133" t="s">
        <v>112</v>
      </c>
      <c r="H4" s="133"/>
      <c r="I4" s="133"/>
      <c r="J4" s="133"/>
      <c r="K4" s="133"/>
      <c r="L4" s="134"/>
    </row>
    <row r="5" spans="2:12" ht="14.25" customHeight="1">
      <c r="B5" s="12"/>
      <c r="C5" s="15"/>
      <c r="D5" s="9"/>
      <c r="F5" s="49"/>
      <c r="G5" s="133" t="s">
        <v>113</v>
      </c>
      <c r="H5" s="133"/>
      <c r="I5" s="133"/>
      <c r="J5" s="133"/>
      <c r="K5" s="133"/>
      <c r="L5" s="134"/>
    </row>
    <row r="6" spans="2:12" ht="12" customHeight="1">
      <c r="B6" s="12"/>
      <c r="C6" s="15"/>
      <c r="D6" s="9"/>
      <c r="F6" s="49"/>
      <c r="G6" s="53"/>
      <c r="H6" s="53"/>
      <c r="I6" s="53"/>
      <c r="J6" s="53"/>
      <c r="K6" s="53"/>
      <c r="L6" s="54"/>
    </row>
    <row r="7" spans="1:12" ht="12.75">
      <c r="A7" s="2"/>
      <c r="B7" s="3" t="s">
        <v>103</v>
      </c>
      <c r="C7" s="13"/>
      <c r="D7" s="2"/>
      <c r="F7" s="49"/>
      <c r="G7" s="55"/>
      <c r="H7" s="55"/>
      <c r="I7" s="50"/>
      <c r="J7" s="50"/>
      <c r="K7" s="50"/>
      <c r="L7" s="51"/>
    </row>
    <row r="8" spans="1:12" ht="13.5" thickBot="1">
      <c r="A8" s="4" t="s">
        <v>0</v>
      </c>
      <c r="B8" s="5"/>
      <c r="C8" s="2"/>
      <c r="D8" s="2"/>
      <c r="F8" s="110"/>
      <c r="G8" s="74" t="s">
        <v>111</v>
      </c>
      <c r="H8" s="82" t="s">
        <v>76</v>
      </c>
      <c r="I8" s="114"/>
      <c r="J8" s="121"/>
      <c r="K8" s="119"/>
      <c r="L8" s="123"/>
    </row>
    <row r="9" spans="1:12" ht="17.25" customHeight="1" thickBot="1" thickTop="1">
      <c r="A9" s="41" t="s">
        <v>1</v>
      </c>
      <c r="B9" s="41" t="s">
        <v>2</v>
      </c>
      <c r="C9" s="41" t="s">
        <v>3</v>
      </c>
      <c r="D9" s="41" t="s">
        <v>4</v>
      </c>
      <c r="F9" s="115"/>
      <c r="G9" s="44" t="s">
        <v>109</v>
      </c>
      <c r="H9" s="82"/>
      <c r="I9" s="116"/>
      <c r="J9" s="122"/>
      <c r="K9" s="125"/>
      <c r="L9" s="124"/>
    </row>
    <row r="10" spans="1:12" ht="16.5" customHeight="1" thickBot="1" thickTop="1">
      <c r="A10" s="28" t="s">
        <v>5</v>
      </c>
      <c r="B10" s="20" t="s">
        <v>6</v>
      </c>
      <c r="C10" s="21"/>
      <c r="D10" s="25">
        <v>122.6</v>
      </c>
      <c r="F10" s="56" t="s">
        <v>82</v>
      </c>
      <c r="G10" s="80">
        <f>H10</f>
        <v>122.6</v>
      </c>
      <c r="H10" s="81">
        <v>122.6</v>
      </c>
      <c r="I10" s="118"/>
      <c r="J10" s="82" t="s">
        <v>74</v>
      </c>
      <c r="K10" s="82" t="s">
        <v>72</v>
      </c>
      <c r="L10" s="83" t="s">
        <v>75</v>
      </c>
    </row>
    <row r="11" spans="1:12" ht="16.5" customHeight="1" thickBot="1" thickTop="1">
      <c r="A11" s="28" t="s">
        <v>7</v>
      </c>
      <c r="B11" s="20" t="s">
        <v>8</v>
      </c>
      <c r="C11" s="21"/>
      <c r="D11" s="25">
        <v>1955.41</v>
      </c>
      <c r="F11" s="57" t="s">
        <v>8</v>
      </c>
      <c r="G11" s="75">
        <f>(H11*J11)</f>
        <v>1955.4124379999998</v>
      </c>
      <c r="H11" s="76">
        <v>100.38</v>
      </c>
      <c r="I11" s="116"/>
      <c r="J11" s="78">
        <v>19.4801</v>
      </c>
      <c r="K11" s="77"/>
      <c r="L11" s="79"/>
    </row>
    <row r="12" spans="1:12" ht="13.5" thickTop="1">
      <c r="A12" s="1" t="s">
        <v>9</v>
      </c>
      <c r="B12" s="1" t="s">
        <v>10</v>
      </c>
      <c r="C12" s="1" t="s">
        <v>104</v>
      </c>
      <c r="D12" s="2"/>
      <c r="F12" s="49"/>
      <c r="G12" s="114"/>
      <c r="H12" s="114"/>
      <c r="I12" s="116"/>
      <c r="J12" s="119"/>
      <c r="K12" s="119"/>
      <c r="L12" s="51"/>
    </row>
    <row r="13" spans="1:12" ht="12.75">
      <c r="A13" s="1" t="s">
        <v>11</v>
      </c>
      <c r="B13" s="1" t="s">
        <v>12</v>
      </c>
      <c r="C13" s="3" t="s">
        <v>83</v>
      </c>
      <c r="D13" s="2"/>
      <c r="F13" s="49"/>
      <c r="G13" s="116"/>
      <c r="H13" s="116"/>
      <c r="I13" s="116"/>
      <c r="J13" s="50"/>
      <c r="K13" s="50"/>
      <c r="L13" s="51"/>
    </row>
    <row r="14" spans="1:12" ht="12.75">
      <c r="A14" s="1" t="s">
        <v>11</v>
      </c>
      <c r="B14" s="1" t="s">
        <v>13</v>
      </c>
      <c r="C14" s="3" t="s">
        <v>84</v>
      </c>
      <c r="D14" s="2"/>
      <c r="F14" s="49"/>
      <c r="G14" s="116"/>
      <c r="H14" s="116"/>
      <c r="I14" s="117"/>
      <c r="J14" s="50"/>
      <c r="K14" s="50"/>
      <c r="L14" s="51"/>
    </row>
    <row r="15" spans="1:13" ht="12.75">
      <c r="A15" s="2"/>
      <c r="B15" s="1" t="s">
        <v>14</v>
      </c>
      <c r="C15" s="3" t="s">
        <v>85</v>
      </c>
      <c r="D15" s="2"/>
      <c r="F15" s="49"/>
      <c r="G15" s="117"/>
      <c r="H15" s="50"/>
      <c r="I15" s="84" t="s">
        <v>73</v>
      </c>
      <c r="J15" s="120"/>
      <c r="K15" s="120"/>
      <c r="L15" s="51"/>
      <c r="M15" s="126"/>
    </row>
    <row r="16" spans="1:12" ht="16.5" customHeight="1" thickBot="1">
      <c r="A16" s="4" t="s">
        <v>15</v>
      </c>
      <c r="B16" s="2"/>
      <c r="C16" s="2"/>
      <c r="D16" s="2"/>
      <c r="F16" s="112"/>
      <c r="G16" s="109" t="s">
        <v>111</v>
      </c>
      <c r="H16" s="84" t="s">
        <v>76</v>
      </c>
      <c r="I16" s="85" t="s">
        <v>118</v>
      </c>
      <c r="J16" s="84" t="s">
        <v>74</v>
      </c>
      <c r="K16" s="84" t="s">
        <v>72</v>
      </c>
      <c r="L16" s="86" t="s">
        <v>75</v>
      </c>
    </row>
    <row r="17" spans="1:12" ht="17.25" customHeight="1" thickBot="1" thickTop="1">
      <c r="A17" s="41" t="s">
        <v>1</v>
      </c>
      <c r="B17" s="41" t="s">
        <v>16</v>
      </c>
      <c r="C17" s="41" t="s">
        <v>3</v>
      </c>
      <c r="D17" s="41" t="s">
        <v>17</v>
      </c>
      <c r="F17" s="49"/>
      <c r="G17" s="44" t="s">
        <v>109</v>
      </c>
      <c r="H17" s="87"/>
      <c r="I17" s="88">
        <v>31413</v>
      </c>
      <c r="J17" s="84"/>
      <c r="K17" s="87"/>
      <c r="L17" s="89"/>
    </row>
    <row r="18" spans="1:12" ht="16.5" customHeight="1" thickBot="1" thickTop="1">
      <c r="A18" s="27" t="s">
        <v>18</v>
      </c>
      <c r="B18" s="22" t="s">
        <v>19</v>
      </c>
      <c r="C18" s="24" t="s">
        <v>87</v>
      </c>
      <c r="D18" s="25">
        <v>346285.82</v>
      </c>
      <c r="F18" s="58" t="s">
        <v>19</v>
      </c>
      <c r="G18" s="101">
        <f>(H18-I18)/K18+I18</f>
        <v>346285.8193277311</v>
      </c>
      <c r="H18" s="90">
        <v>403127.42</v>
      </c>
      <c r="I18" s="91">
        <f>(J18*I17)</f>
        <v>47119.5</v>
      </c>
      <c r="J18" s="92">
        <v>1.5</v>
      </c>
      <c r="K18" s="93">
        <v>1.19</v>
      </c>
      <c r="L18" s="94">
        <f>(G18-I18)*K18+I18</f>
        <v>403127.42</v>
      </c>
    </row>
    <row r="19" spans="1:12" ht="16.5" customHeight="1" thickBot="1" thickTop="1">
      <c r="A19" s="27" t="s">
        <v>20</v>
      </c>
      <c r="B19" s="22" t="s">
        <v>21</v>
      </c>
      <c r="C19" s="24" t="s">
        <v>88</v>
      </c>
      <c r="D19" s="25">
        <v>90.29</v>
      </c>
      <c r="F19" s="58" t="s">
        <v>21</v>
      </c>
      <c r="G19" s="102">
        <f>(H19/K19)/J19</f>
        <v>90.28848245180426</v>
      </c>
      <c r="H19" s="95">
        <v>4566.34</v>
      </c>
      <c r="I19" s="97"/>
      <c r="J19" s="92">
        <v>42.5</v>
      </c>
      <c r="K19" s="93">
        <v>1.19</v>
      </c>
      <c r="L19" s="98"/>
    </row>
    <row r="20" spans="1:12" ht="16.5" customHeight="1" thickBot="1" thickTop="1">
      <c r="A20" s="27" t="s">
        <v>22</v>
      </c>
      <c r="B20" s="22" t="s">
        <v>23</v>
      </c>
      <c r="C20" s="24" t="s">
        <v>89</v>
      </c>
      <c r="D20" s="25">
        <v>763171.78</v>
      </c>
      <c r="F20" s="58" t="s">
        <v>23</v>
      </c>
      <c r="G20" s="102">
        <f>(H20*J20)</f>
        <v>763171.7764205199</v>
      </c>
      <c r="H20" s="95">
        <v>451795.87</v>
      </c>
      <c r="I20" s="106"/>
      <c r="J20" s="96">
        <v>1.689196</v>
      </c>
      <c r="K20" s="93">
        <v>1.19</v>
      </c>
      <c r="L20" s="108"/>
    </row>
    <row r="21" spans="1:12" ht="16.5" customHeight="1" thickBot="1" thickTop="1">
      <c r="A21" s="27" t="s">
        <v>24</v>
      </c>
      <c r="B21" s="22" t="s">
        <v>25</v>
      </c>
      <c r="C21" s="24" t="s">
        <v>90</v>
      </c>
      <c r="D21" s="25">
        <v>468298.84</v>
      </c>
      <c r="F21" s="58" t="s">
        <v>25</v>
      </c>
      <c r="G21" s="102">
        <f>(H21/K18)</f>
        <v>468298.8403361345</v>
      </c>
      <c r="H21" s="95">
        <v>557275.62</v>
      </c>
      <c r="I21" s="97"/>
      <c r="J21" s="97"/>
      <c r="K21" s="93">
        <v>1.19</v>
      </c>
      <c r="L21" s="108"/>
    </row>
    <row r="22" spans="1:12" ht="16.5" customHeight="1" thickBot="1" thickTop="1">
      <c r="A22" s="29">
        <v>7</v>
      </c>
      <c r="B22" s="22" t="s">
        <v>26</v>
      </c>
      <c r="C22" s="24" t="s">
        <v>93</v>
      </c>
      <c r="D22" s="25">
        <v>18751</v>
      </c>
      <c r="F22" s="58" t="s">
        <v>26</v>
      </c>
      <c r="G22" s="102">
        <f>(H22/K19)</f>
        <v>18751</v>
      </c>
      <c r="H22" s="95">
        <v>22313.69</v>
      </c>
      <c r="I22" s="103"/>
      <c r="J22" s="103"/>
      <c r="K22" s="93">
        <v>1.19</v>
      </c>
      <c r="L22" s="108"/>
    </row>
    <row r="23" spans="1:12" ht="16.5" customHeight="1" thickBot="1" thickTop="1">
      <c r="A23" s="27" t="s">
        <v>27</v>
      </c>
      <c r="B23" s="22" t="s">
        <v>28</v>
      </c>
      <c r="C23" s="24" t="s">
        <v>94</v>
      </c>
      <c r="D23" s="25">
        <v>2750</v>
      </c>
      <c r="F23" s="58" t="s">
        <v>28</v>
      </c>
      <c r="G23" s="102">
        <f>(H23/K18)</f>
        <v>2750</v>
      </c>
      <c r="H23" s="95">
        <v>3272.5</v>
      </c>
      <c r="I23" s="103"/>
      <c r="J23" s="103"/>
      <c r="K23" s="93">
        <v>1.19</v>
      </c>
      <c r="L23" s="108"/>
    </row>
    <row r="24" spans="1:12" ht="16.5" customHeight="1" thickBot="1" thickTop="1">
      <c r="A24" s="27" t="s">
        <v>29</v>
      </c>
      <c r="B24" s="22" t="s">
        <v>30</v>
      </c>
      <c r="C24" s="24" t="s">
        <v>93</v>
      </c>
      <c r="D24" s="25">
        <v>9833</v>
      </c>
      <c r="F24" s="58" t="s">
        <v>30</v>
      </c>
      <c r="G24" s="102">
        <f>(H24/K18)</f>
        <v>9833</v>
      </c>
      <c r="H24" s="95">
        <v>11701.27</v>
      </c>
      <c r="I24" s="103"/>
      <c r="J24" s="103"/>
      <c r="K24" s="93">
        <v>1.19</v>
      </c>
      <c r="L24" s="108"/>
    </row>
    <row r="25" spans="1:12" ht="16.5" customHeight="1" thickBot="1" thickTop="1">
      <c r="A25" s="27" t="s">
        <v>31</v>
      </c>
      <c r="B25" s="22" t="s">
        <v>32</v>
      </c>
      <c r="C25" s="24" t="s">
        <v>93</v>
      </c>
      <c r="D25" s="25">
        <v>6000</v>
      </c>
      <c r="F25" s="58" t="s">
        <v>32</v>
      </c>
      <c r="G25" s="102">
        <f>(H25/K18)</f>
        <v>6000</v>
      </c>
      <c r="H25" s="95">
        <v>7140</v>
      </c>
      <c r="I25" s="103"/>
      <c r="J25" s="103"/>
      <c r="K25" s="93">
        <v>1.19</v>
      </c>
      <c r="L25" s="108"/>
    </row>
    <row r="26" spans="1:12" ht="16.5" customHeight="1" thickBot="1" thickTop="1">
      <c r="A26" s="27" t="s">
        <v>33</v>
      </c>
      <c r="B26" s="22" t="s">
        <v>34</v>
      </c>
      <c r="C26" s="24" t="s">
        <v>94</v>
      </c>
      <c r="D26" s="25">
        <v>1800</v>
      </c>
      <c r="F26" s="58" t="s">
        <v>34</v>
      </c>
      <c r="G26" s="102">
        <f>(H26/K18)</f>
        <v>1800</v>
      </c>
      <c r="H26" s="95">
        <v>2142</v>
      </c>
      <c r="I26" s="103"/>
      <c r="J26" s="103"/>
      <c r="K26" s="93">
        <v>1.19</v>
      </c>
      <c r="L26" s="108"/>
    </row>
    <row r="27" spans="1:12" ht="16.5" customHeight="1" thickBot="1" thickTop="1">
      <c r="A27" s="27" t="s">
        <v>35</v>
      </c>
      <c r="B27" s="22" t="s">
        <v>36</v>
      </c>
      <c r="C27" s="24" t="s">
        <v>93</v>
      </c>
      <c r="D27" s="25">
        <v>22500</v>
      </c>
      <c r="F27" s="58" t="s">
        <v>36</v>
      </c>
      <c r="G27" s="102">
        <f aca="true" t="shared" si="0" ref="G27:G36">(H27/K19)</f>
        <v>22500</v>
      </c>
      <c r="H27" s="95">
        <v>26775</v>
      </c>
      <c r="I27" s="103"/>
      <c r="J27" s="103"/>
      <c r="K27" s="93">
        <v>1.19</v>
      </c>
      <c r="L27" s="108"/>
    </row>
    <row r="28" spans="1:12" ht="16.5" customHeight="1" thickBot="1" thickTop="1">
      <c r="A28" s="27" t="s">
        <v>37</v>
      </c>
      <c r="B28" s="22" t="s">
        <v>38</v>
      </c>
      <c r="C28" s="24" t="s">
        <v>93</v>
      </c>
      <c r="D28" s="25">
        <v>13912.95</v>
      </c>
      <c r="F28" s="58" t="s">
        <v>38</v>
      </c>
      <c r="G28" s="102">
        <f t="shared" si="0"/>
        <v>13912.949579831933</v>
      </c>
      <c r="H28" s="95">
        <v>16556.41</v>
      </c>
      <c r="I28" s="103"/>
      <c r="J28" s="103"/>
      <c r="K28" s="93">
        <v>1.19</v>
      </c>
      <c r="L28" s="108"/>
    </row>
    <row r="29" spans="1:12" ht="16.5" customHeight="1" thickBot="1" thickTop="1">
      <c r="A29" s="27" t="s">
        <v>39</v>
      </c>
      <c r="B29" s="22" t="s">
        <v>40</v>
      </c>
      <c r="C29" s="24" t="s">
        <v>93</v>
      </c>
      <c r="D29" s="25">
        <v>10250</v>
      </c>
      <c r="F29" s="58" t="s">
        <v>40</v>
      </c>
      <c r="G29" s="102">
        <f t="shared" si="0"/>
        <v>10250</v>
      </c>
      <c r="H29" s="95">
        <v>12197.5</v>
      </c>
      <c r="I29" s="103"/>
      <c r="J29" s="103"/>
      <c r="K29" s="93">
        <v>1.19</v>
      </c>
      <c r="L29" s="108"/>
    </row>
    <row r="30" spans="1:12" ht="16.5" customHeight="1" thickBot="1" thickTop="1">
      <c r="A30" s="27" t="s">
        <v>41</v>
      </c>
      <c r="B30" s="22" t="s">
        <v>42</v>
      </c>
      <c r="C30" s="24" t="s">
        <v>93</v>
      </c>
      <c r="D30" s="25">
        <v>9833</v>
      </c>
      <c r="F30" s="58" t="s">
        <v>42</v>
      </c>
      <c r="G30" s="102">
        <f t="shared" si="0"/>
        <v>9833</v>
      </c>
      <c r="H30" s="95">
        <v>11701.27</v>
      </c>
      <c r="I30" s="103"/>
      <c r="J30" s="103"/>
      <c r="K30" s="93">
        <v>1.19</v>
      </c>
      <c r="L30" s="108"/>
    </row>
    <row r="31" spans="1:12" ht="16.5" customHeight="1" thickBot="1" thickTop="1">
      <c r="A31" s="27" t="s">
        <v>43</v>
      </c>
      <c r="B31" s="22" t="s">
        <v>44</v>
      </c>
      <c r="C31" s="24" t="s">
        <v>93</v>
      </c>
      <c r="D31" s="25">
        <v>5883</v>
      </c>
      <c r="F31" s="58" t="s">
        <v>44</v>
      </c>
      <c r="G31" s="102">
        <f t="shared" si="0"/>
        <v>5883.000000000001</v>
      </c>
      <c r="H31" s="95">
        <v>7000.77</v>
      </c>
      <c r="I31" s="103"/>
      <c r="J31" s="103"/>
      <c r="K31" s="93">
        <v>1.19</v>
      </c>
      <c r="L31" s="108"/>
    </row>
    <row r="32" spans="1:12" ht="16.5" customHeight="1" thickBot="1" thickTop="1">
      <c r="A32" s="27" t="s">
        <v>45</v>
      </c>
      <c r="B32" s="22" t="s">
        <v>46</v>
      </c>
      <c r="C32" s="24" t="s">
        <v>88</v>
      </c>
      <c r="D32" s="26">
        <v>1681</v>
      </c>
      <c r="F32" s="58" t="s">
        <v>46</v>
      </c>
      <c r="G32" s="102">
        <f t="shared" si="0"/>
        <v>1681.0000000000002</v>
      </c>
      <c r="H32" s="95">
        <v>2000.39</v>
      </c>
      <c r="I32" s="103"/>
      <c r="J32" s="103"/>
      <c r="K32" s="93">
        <v>1.19</v>
      </c>
      <c r="L32" s="108"/>
    </row>
    <row r="33" spans="1:12" ht="16.5" customHeight="1" thickBot="1" thickTop="1">
      <c r="A33" s="27" t="s">
        <v>47</v>
      </c>
      <c r="B33" s="22" t="s">
        <v>48</v>
      </c>
      <c r="C33" s="24" t="s">
        <v>91</v>
      </c>
      <c r="D33" s="26">
        <v>3790.33</v>
      </c>
      <c r="F33" s="58" t="s">
        <v>48</v>
      </c>
      <c r="G33" s="102">
        <f>(H33/K25)</f>
        <v>3790.327731092437</v>
      </c>
      <c r="H33" s="95">
        <v>4510.49</v>
      </c>
      <c r="I33" s="103"/>
      <c r="J33" s="103"/>
      <c r="K33" s="93">
        <v>1.19</v>
      </c>
      <c r="L33" s="108"/>
    </row>
    <row r="34" spans="1:12" ht="16.5" customHeight="1" thickBot="1" thickTop="1">
      <c r="A34" s="27" t="s">
        <v>49</v>
      </c>
      <c r="B34" s="22" t="s">
        <v>50</v>
      </c>
      <c r="C34" s="24" t="s">
        <v>96</v>
      </c>
      <c r="D34" s="26">
        <v>7354</v>
      </c>
      <c r="F34" s="58" t="s">
        <v>50</v>
      </c>
      <c r="G34" s="102">
        <f t="shared" si="0"/>
        <v>7354.000000000001</v>
      </c>
      <c r="H34" s="95">
        <v>8751.26</v>
      </c>
      <c r="I34" s="103"/>
      <c r="J34" s="103"/>
      <c r="K34" s="93">
        <v>1.19</v>
      </c>
      <c r="L34" s="108"/>
    </row>
    <row r="35" spans="1:12" ht="16.5" customHeight="1" thickBot="1" thickTop="1">
      <c r="A35" s="27" t="s">
        <v>51</v>
      </c>
      <c r="B35" s="22" t="s">
        <v>52</v>
      </c>
      <c r="C35" s="24" t="s">
        <v>96</v>
      </c>
      <c r="D35" s="26">
        <v>9118</v>
      </c>
      <c r="F35" s="58" t="s">
        <v>52</v>
      </c>
      <c r="G35" s="102">
        <f t="shared" si="0"/>
        <v>9118</v>
      </c>
      <c r="H35" s="95">
        <v>10850.42</v>
      </c>
      <c r="I35" s="103"/>
      <c r="J35" s="103"/>
      <c r="K35" s="93">
        <v>1.19</v>
      </c>
      <c r="L35" s="108"/>
    </row>
    <row r="36" spans="1:12" ht="16.5" customHeight="1" thickBot="1" thickTop="1">
      <c r="A36" s="27" t="s">
        <v>53</v>
      </c>
      <c r="B36" s="22" t="s">
        <v>54</v>
      </c>
      <c r="C36" s="24" t="s">
        <v>96</v>
      </c>
      <c r="D36" s="26">
        <v>10273</v>
      </c>
      <c r="F36" s="58" t="s">
        <v>54</v>
      </c>
      <c r="G36" s="102">
        <f t="shared" si="0"/>
        <v>10273.000000000002</v>
      </c>
      <c r="H36" s="95">
        <v>12224.87</v>
      </c>
      <c r="I36" s="103"/>
      <c r="J36" s="103"/>
      <c r="K36" s="93">
        <v>1.19</v>
      </c>
      <c r="L36" s="108"/>
    </row>
    <row r="37" spans="1:12" ht="16.5" customHeight="1" thickBot="1" thickTop="1">
      <c r="A37" s="27" t="s">
        <v>55</v>
      </c>
      <c r="B37" s="22" t="s">
        <v>56</v>
      </c>
      <c r="C37" s="24"/>
      <c r="D37" s="26">
        <v>518.62</v>
      </c>
      <c r="F37" s="62" t="s">
        <v>81</v>
      </c>
      <c r="G37" s="59"/>
      <c r="H37" s="97"/>
      <c r="I37" s="103"/>
      <c r="J37" s="103"/>
      <c r="K37" s="97"/>
      <c r="L37" s="108"/>
    </row>
    <row r="38" spans="1:12" ht="16.5" customHeight="1" thickBot="1" thickTop="1">
      <c r="A38" s="27" t="s">
        <v>57</v>
      </c>
      <c r="B38" s="22" t="s">
        <v>99</v>
      </c>
      <c r="C38" s="24" t="s">
        <v>92</v>
      </c>
      <c r="D38" s="26">
        <v>2091</v>
      </c>
      <c r="F38" s="62" t="s">
        <v>77</v>
      </c>
      <c r="G38" s="59"/>
      <c r="H38" s="103"/>
      <c r="I38" s="103"/>
      <c r="J38" s="103"/>
      <c r="K38" s="106"/>
      <c r="L38" s="107"/>
    </row>
    <row r="39" spans="1:12" ht="16.5" customHeight="1" thickBot="1" thickTop="1">
      <c r="A39" s="28" t="s">
        <v>58</v>
      </c>
      <c r="B39" s="22" t="s">
        <v>100</v>
      </c>
      <c r="C39" s="24" t="s">
        <v>92</v>
      </c>
      <c r="D39" s="26">
        <v>4487</v>
      </c>
      <c r="F39" s="62" t="s">
        <v>78</v>
      </c>
      <c r="G39" s="59"/>
      <c r="H39" s="44" t="s">
        <v>109</v>
      </c>
      <c r="I39" s="63" t="s">
        <v>107</v>
      </c>
      <c r="J39" s="63" t="s">
        <v>108</v>
      </c>
      <c r="K39" s="60"/>
      <c r="L39" s="61"/>
    </row>
    <row r="40" spans="1:12" ht="16.5" customHeight="1" thickBot="1" thickTop="1">
      <c r="A40" s="28" t="s">
        <v>59</v>
      </c>
      <c r="B40" s="22" t="s">
        <v>60</v>
      </c>
      <c r="C40" s="24" t="s">
        <v>95</v>
      </c>
      <c r="D40" s="26">
        <v>273038.15</v>
      </c>
      <c r="F40" s="62" t="s">
        <v>60</v>
      </c>
      <c r="G40" s="99">
        <f>J40*H40</f>
        <v>273038.14884000004</v>
      </c>
      <c r="H40" s="100">
        <f>1+I40</f>
        <v>1.2570000000000001</v>
      </c>
      <c r="I40" s="64">
        <v>0.257</v>
      </c>
      <c r="J40" s="65">
        <v>217214.12</v>
      </c>
      <c r="K40" s="60"/>
      <c r="L40" s="61"/>
    </row>
    <row r="41" spans="1:12" ht="16.5" customHeight="1" thickBot="1" thickTop="1">
      <c r="A41" s="27" t="s">
        <v>61</v>
      </c>
      <c r="B41" s="22" t="s">
        <v>62</v>
      </c>
      <c r="C41" s="24" t="s">
        <v>87</v>
      </c>
      <c r="D41" s="26">
        <v>310006</v>
      </c>
      <c r="F41" s="62" t="s">
        <v>79</v>
      </c>
      <c r="G41" s="59"/>
      <c r="H41" s="60"/>
      <c r="I41" s="66"/>
      <c r="J41" s="60"/>
      <c r="K41" s="60"/>
      <c r="L41" s="61"/>
    </row>
    <row r="42" spans="1:12" ht="16.5" customHeight="1" thickBot="1" thickTop="1">
      <c r="A42" s="27" t="s">
        <v>63</v>
      </c>
      <c r="B42" s="22" t="s">
        <v>101</v>
      </c>
      <c r="C42" s="24" t="s">
        <v>88</v>
      </c>
      <c r="D42" s="26">
        <v>14730</v>
      </c>
      <c r="F42" s="62" t="s">
        <v>80</v>
      </c>
      <c r="G42" s="59"/>
      <c r="H42" s="60"/>
      <c r="I42" s="60"/>
      <c r="J42" s="60"/>
      <c r="K42" s="60"/>
      <c r="L42" s="61"/>
    </row>
    <row r="43" spans="1:12" ht="13.5" customHeight="1" thickTop="1">
      <c r="A43" s="30" t="s">
        <v>64</v>
      </c>
      <c r="B43" s="31" t="s">
        <v>11</v>
      </c>
      <c r="C43" s="32"/>
      <c r="D43" s="32"/>
      <c r="F43" s="111"/>
      <c r="G43" s="50"/>
      <c r="H43" s="50"/>
      <c r="I43" s="50"/>
      <c r="J43" s="50"/>
      <c r="K43" s="50"/>
      <c r="L43" s="51"/>
    </row>
    <row r="44" spans="1:12" ht="0.75" customHeight="1">
      <c r="A44" s="33"/>
      <c r="B44" s="31"/>
      <c r="C44" s="32"/>
      <c r="D44" s="32"/>
      <c r="F44" s="112"/>
      <c r="G44" s="50"/>
      <c r="H44" s="50"/>
      <c r="I44" s="50"/>
      <c r="J44" s="50"/>
      <c r="K44" s="50"/>
      <c r="L44" s="51"/>
    </row>
    <row r="45" spans="1:12" ht="12.75" customHeight="1">
      <c r="A45" s="34" t="s">
        <v>65</v>
      </c>
      <c r="B45" s="35" t="s">
        <v>66</v>
      </c>
      <c r="C45" s="36"/>
      <c r="D45" s="36"/>
      <c r="F45" s="112"/>
      <c r="G45" s="50"/>
      <c r="H45" s="50"/>
      <c r="I45" s="50"/>
      <c r="J45" s="50"/>
      <c r="K45" s="50"/>
      <c r="L45" s="51"/>
    </row>
    <row r="46" spans="1:12" ht="2.25" customHeight="1">
      <c r="A46" s="34"/>
      <c r="B46" s="34"/>
      <c r="C46" s="36"/>
      <c r="D46" s="36"/>
      <c r="F46" s="112"/>
      <c r="G46" s="50"/>
      <c r="H46" s="50"/>
      <c r="I46" s="50"/>
      <c r="J46" s="50"/>
      <c r="K46" s="50"/>
      <c r="L46" s="51"/>
    </row>
    <row r="47" spans="1:12" ht="12.75" customHeight="1">
      <c r="A47" s="34" t="s">
        <v>67</v>
      </c>
      <c r="B47" s="37" t="s">
        <v>68</v>
      </c>
      <c r="C47" s="36"/>
      <c r="D47" s="36"/>
      <c r="F47" s="112"/>
      <c r="G47" s="50"/>
      <c r="H47" s="50"/>
      <c r="I47" s="50"/>
      <c r="J47" s="50"/>
      <c r="K47" s="50"/>
      <c r="L47" s="51"/>
    </row>
    <row r="48" spans="1:12" ht="12.75" customHeight="1">
      <c r="A48" s="37"/>
      <c r="B48" s="37" t="s">
        <v>117</v>
      </c>
      <c r="C48" s="36"/>
      <c r="D48" s="36"/>
      <c r="F48" s="112"/>
      <c r="G48" s="50"/>
      <c r="H48" s="50"/>
      <c r="I48" s="50"/>
      <c r="J48" s="50"/>
      <c r="K48" s="50"/>
      <c r="L48" s="51"/>
    </row>
    <row r="49" spans="1:12" ht="2.25" customHeight="1">
      <c r="A49" s="37"/>
      <c r="B49" s="37"/>
      <c r="C49" s="36"/>
      <c r="D49" s="36"/>
      <c r="F49" s="112"/>
      <c r="G49" s="50"/>
      <c r="H49" s="50"/>
      <c r="I49" s="50"/>
      <c r="J49" s="50"/>
      <c r="K49" s="50"/>
      <c r="L49" s="51"/>
    </row>
    <row r="50" spans="1:12" ht="12.75" customHeight="1">
      <c r="A50" s="34" t="s">
        <v>69</v>
      </c>
      <c r="B50" s="37" t="s">
        <v>70</v>
      </c>
      <c r="C50" s="36"/>
      <c r="D50" s="36"/>
      <c r="F50" s="112"/>
      <c r="G50" s="50"/>
      <c r="H50" s="50"/>
      <c r="I50" s="50"/>
      <c r="J50" s="50"/>
      <c r="K50" s="50"/>
      <c r="L50" s="51"/>
    </row>
    <row r="51" spans="1:12" ht="12.75" customHeight="1">
      <c r="A51" s="37"/>
      <c r="B51" s="37" t="s">
        <v>97</v>
      </c>
      <c r="C51" s="36"/>
      <c r="D51" s="36"/>
      <c r="F51" s="113"/>
      <c r="G51" s="50"/>
      <c r="H51" s="50"/>
      <c r="I51" s="50"/>
      <c r="J51" s="50"/>
      <c r="K51" s="50"/>
      <c r="L51" s="51"/>
    </row>
    <row r="52" spans="1:12" ht="12.75" customHeight="1">
      <c r="A52" s="37"/>
      <c r="B52" s="43" t="s">
        <v>120</v>
      </c>
      <c r="C52" s="36"/>
      <c r="D52" s="36"/>
      <c r="F52" s="104" t="s">
        <v>106</v>
      </c>
      <c r="G52" s="50"/>
      <c r="H52" s="50"/>
      <c r="I52" s="50"/>
      <c r="J52" s="50"/>
      <c r="K52" s="50"/>
      <c r="L52" s="51"/>
    </row>
    <row r="53" spans="1:12" ht="12.75" customHeight="1">
      <c r="A53" s="37"/>
      <c r="B53" s="37" t="s">
        <v>119</v>
      </c>
      <c r="C53" s="127" t="s">
        <v>124</v>
      </c>
      <c r="D53" s="38" t="s">
        <v>114</v>
      </c>
      <c r="F53" s="105">
        <f>I17*1.5</f>
        <v>47119.5</v>
      </c>
      <c r="G53" s="67"/>
      <c r="H53" s="50"/>
      <c r="I53" s="50"/>
      <c r="J53" s="50"/>
      <c r="K53" s="50"/>
      <c r="L53" s="51"/>
    </row>
    <row r="54" spans="1:12" ht="12.75" customHeight="1">
      <c r="A54" s="37"/>
      <c r="B54" s="37" t="s">
        <v>122</v>
      </c>
      <c r="C54" s="36"/>
      <c r="D54" s="36"/>
      <c r="F54" s="49"/>
      <c r="G54" s="50"/>
      <c r="H54" s="50"/>
      <c r="I54" s="50"/>
      <c r="J54" s="50"/>
      <c r="K54" s="50"/>
      <c r="L54" s="51"/>
    </row>
    <row r="55" spans="1:12" ht="2.25" customHeight="1">
      <c r="A55" s="37"/>
      <c r="B55" s="37"/>
      <c r="C55" s="36"/>
      <c r="D55" s="36"/>
      <c r="F55" s="49"/>
      <c r="G55" s="50"/>
      <c r="H55" s="50"/>
      <c r="I55" s="50"/>
      <c r="J55" s="50"/>
      <c r="K55" s="50"/>
      <c r="L55" s="51"/>
    </row>
    <row r="56" spans="1:12" ht="12.75" customHeight="1">
      <c r="A56" s="34" t="s">
        <v>71</v>
      </c>
      <c r="B56" s="37" t="s">
        <v>98</v>
      </c>
      <c r="C56" s="36"/>
      <c r="D56" s="36"/>
      <c r="F56" s="49"/>
      <c r="G56" s="50"/>
      <c r="H56" s="50"/>
      <c r="I56" s="50"/>
      <c r="J56" s="50"/>
      <c r="K56" s="50"/>
      <c r="L56" s="51"/>
    </row>
    <row r="57" spans="1:12" ht="12.75" customHeight="1">
      <c r="A57" s="36"/>
      <c r="B57" s="37" t="s">
        <v>86</v>
      </c>
      <c r="C57" s="36"/>
      <c r="D57" s="36"/>
      <c r="F57" s="49"/>
      <c r="G57" s="50"/>
      <c r="H57" s="50"/>
      <c r="I57" s="50"/>
      <c r="J57" s="50"/>
      <c r="K57" s="50"/>
      <c r="L57" s="51"/>
    </row>
    <row r="58" spans="1:12" ht="2.25" customHeight="1">
      <c r="A58" s="36"/>
      <c r="B58" s="37"/>
      <c r="C58" s="36"/>
      <c r="D58" s="36"/>
      <c r="F58" s="49"/>
      <c r="G58" s="50"/>
      <c r="H58" s="50"/>
      <c r="I58" s="50"/>
      <c r="J58" s="50"/>
      <c r="K58" s="50"/>
      <c r="L58" s="51"/>
    </row>
    <row r="59" spans="1:12" ht="9" customHeight="1">
      <c r="A59" s="36"/>
      <c r="B59" s="130" t="s">
        <v>121</v>
      </c>
      <c r="C59" s="130"/>
      <c r="D59" s="130"/>
      <c r="F59" s="49"/>
      <c r="G59" s="50"/>
      <c r="H59" s="50"/>
      <c r="I59" s="50"/>
      <c r="J59" s="50"/>
      <c r="K59" s="50"/>
      <c r="L59" s="51"/>
    </row>
    <row r="60" spans="1:12" s="39" customFormat="1" ht="12.75" customHeight="1">
      <c r="A60" s="45"/>
      <c r="B60" s="42"/>
      <c r="C60" s="7"/>
      <c r="D60" s="7"/>
      <c r="F60" s="68"/>
      <c r="G60" s="69"/>
      <c r="H60" s="69"/>
      <c r="I60" s="69"/>
      <c r="J60" s="69"/>
      <c r="K60" s="69"/>
      <c r="L60" s="70"/>
    </row>
    <row r="61" spans="1:12" ht="12.75" customHeight="1">
      <c r="A61" s="131" t="s">
        <v>110</v>
      </c>
      <c r="B61" s="132"/>
      <c r="C61" s="132"/>
      <c r="D61" s="132"/>
      <c r="F61" s="49"/>
      <c r="G61" s="50"/>
      <c r="H61" s="50"/>
      <c r="I61" s="50"/>
      <c r="J61" s="50"/>
      <c r="K61" s="50"/>
      <c r="L61" s="51"/>
    </row>
    <row r="62" spans="1:12" ht="12.75" customHeight="1" thickBot="1">
      <c r="A62" s="40" t="s">
        <v>123</v>
      </c>
      <c r="B62" s="8"/>
      <c r="C62" s="8" t="s">
        <v>105</v>
      </c>
      <c r="D62" s="8"/>
      <c r="F62" s="71"/>
      <c r="G62" s="72"/>
      <c r="H62" s="72"/>
      <c r="I62" s="72"/>
      <c r="J62" s="72"/>
      <c r="K62" s="72"/>
      <c r="L62" s="73"/>
    </row>
    <row r="63" spans="1:4" ht="20.25" thickTop="1">
      <c r="A63" s="8"/>
      <c r="B63" s="8" t="s">
        <v>11</v>
      </c>
      <c r="C63" s="8"/>
      <c r="D63" s="8"/>
    </row>
    <row r="64" ht="13.5">
      <c r="A64" s="6"/>
    </row>
  </sheetData>
  <mergeCells count="5">
    <mergeCell ref="A2:B2"/>
    <mergeCell ref="B59:D59"/>
    <mergeCell ref="A61:D61"/>
    <mergeCell ref="G5:L5"/>
    <mergeCell ref="G4:L4"/>
  </mergeCells>
  <printOptions horizontalCentered="1" verticalCentered="1"/>
  <pageMargins left="0.3937007874015748" right="0.1968503937007874" top="0.5905511811023623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jsoza</dc:creator>
  <cp:keywords/>
  <dc:description/>
  <cp:lastModifiedBy>jorge.soza</cp:lastModifiedBy>
  <cp:lastPrinted>2006-05-08T15:30:48Z</cp:lastPrinted>
  <dcterms:created xsi:type="dcterms:W3CDTF">1998-08-03T13:31:42Z</dcterms:created>
  <dcterms:modified xsi:type="dcterms:W3CDTF">2006-05-10T14:43:22Z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pologia">
    <vt:lpwstr>excel</vt:lpwstr>
  </property>
  <property fmtid="{D5CDD505-2E9C-101B-9397-08002B2CF9AE}" pid="3" name="Vinculo_documento">
    <vt:lpwstr>/centrodedocumentacion/indicepolinomico/Documents/_2006/ABRIL_2006.xls</vt:lpwstr>
  </property>
  <property fmtid="{D5CDD505-2E9C-101B-9397-08002B2CF9AE}" pid="4" name="Año">
    <vt:lpwstr>2006</vt:lpwstr>
  </property>
  <property fmtid="{D5CDD505-2E9C-101B-9397-08002B2CF9AE}" pid="5" name="Orden">
    <vt:lpwstr>4.00000000000000</vt:lpwstr>
  </property>
</Properties>
</file>