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tabRatio="713" activeTab="0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FET'!$A$2:$U$30</definedName>
    <definedName name="_xlnm.Print_Area" localSheetId="0">'VIGENTE FET'!$A$2:$U$29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FET'!$B:$D</definedName>
    <definedName name="_xlnm.Print_Titles" localSheetId="0">'VIGENTE FET'!$B:$D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<sst xmlns="http://schemas.openxmlformats.org/spreadsheetml/2006/main" count="257" uniqueCount="121">
  <si>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</si>
  <si>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</si>
  <si>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</si>
  <si>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</si>
  <si>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</si>
  <si>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</si>
  <si>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</si>
  <si>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</si>
  <si>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</si>
  <si>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</si>
  <si>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</si>
  <si>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</si>
  <si>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</si>
  <si>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</si>
  <si>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</si>
  <si>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</si>
  <si>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</si>
  <si>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</si>
  <si>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</si>
  <si>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</si>
  <si>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</si>
  <si>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</si>
  <si>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</si>
  <si>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</si>
  <si>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</si>
  <si>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</si>
  <si>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</si>
  <si>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</si>
  <si>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</si>
  <si>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</si>
  <si>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</si>
  <si>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</si>
  <si>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</si>
  <si>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</si>
  <si>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</si>
  <si>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</si>
  <si>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</si>
  <si>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</si>
  <si>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</si>
  <si>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</si>
  <si>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</si>
  <si>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</si>
  <si>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</si>
  <si>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</si>
  <si>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</si>
  <si>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</si>
  <si>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</si>
  <si>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</si>
  <si>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</si>
  <si>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</si>
  <si>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</si>
  <si>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</si>
  <si>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</si>
  <si>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</si>
  <si>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</si>
  <si>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</si>
  <si>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</si>
  <si>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</si>
  <si>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</si>
  <si>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</si>
  <si>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</si>
  <si>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</si>
  <si>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</si>
  <si>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</si>
  <si>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</si>
  <si>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</si>
  <si>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</si>
  <si>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</si>
  <si>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</si>
  <si>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</si>
  <si>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</si>
  <si>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</si>
  <si>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</si>
  <si>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</si>
  <si>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</si>
  <si>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</si>
  <si>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</si>
  <si>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</si>
  <si>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</si>
  <si>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</si>
  <si>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</si>
  <si>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</si>
  <si>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</si>
  <si>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</si>
  <si>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</si>
  <si>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</si>
  <si>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</si>
  <si>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</si>
  <si>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</si>
  <si>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</si>
  <si>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</si>
  <si>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</si>
  <si>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</si>
  <si>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</si>
  <si>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</si>
  <si>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</si>
  <si>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</si>
  <si>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</si>
  <si>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</si>
  <si>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</si>
  <si>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</si>
  <si>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</si>
  <si>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</si>
  <si>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</si>
  <si>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(Miles de $ 2021)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</si>
  <si>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</si>
  <si>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</si>
  <si>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</si>
  <si>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</si>
  <si>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</si>
  <si>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</si>
  <si>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</si>
  <si>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</si>
  <si>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</si>
  <si>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</si>
  <si>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</si>
  <si>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</si>
  <si>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</si>
  <si>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EJECUTADO MOP 2021 AL MES DE NOVIEMBRE</t>
  </si>
  <si>
    <t>PRESUPUESTO EJECUTADO MOP 2021 AL MES DE NOVIEMBRE (FONDOS FET)</t>
  </si>
  <si>
    <t>PRESUPUESTO VIGENTE MOP 2021 AL MES DE NOVIEMBRE (FONDOS FET)</t>
  </si>
</sst>
</file>

<file path=xl/styles.xml><?xml version="1.0" encoding="utf-8"?>
<styleSheet xmlns="http://schemas.openxmlformats.org/spreadsheetml/2006/main">
  <numFmts count="1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General_)"/>
    <numFmt numFmtId="166" formatCode="dd/mm_)"/>
  </numFmts>
  <fonts count="45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5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0" fontId="25" fillId="32" borderId="5" applyNumberFormat="0" applyFont="0" applyAlignment="0" applyProtection="0"/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6">
    <xf numFmtId="165" fontId="0" fillId="0" borderId="0" xfId="0" applyAlignment="1">
      <alignment/>
    </xf>
    <xf numFmtId="165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5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5" fontId="4" fillId="0" borderId="0" xfId="0" applyFont="1" applyAlignment="1">
      <alignment/>
    </xf>
    <xf numFmtId="165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65" fontId="4" fillId="0" borderId="13" xfId="0" applyFont="1" applyFill="1" applyBorder="1" applyAlignment="1">
      <alignment horizontal="center"/>
    </xf>
    <xf numFmtId="165" fontId="4" fillId="0" borderId="0" xfId="0" applyFont="1" applyFill="1" applyAlignment="1">
      <alignment/>
    </xf>
    <xf numFmtId="165" fontId="4" fillId="0" borderId="0" xfId="0" applyFont="1" applyFill="1" applyAlignment="1" applyProtection="1">
      <alignment horizontal="left"/>
      <protection/>
    </xf>
    <xf numFmtId="165" fontId="4" fillId="0" borderId="0" xfId="0" applyFont="1" applyFill="1" applyBorder="1" applyAlignment="1">
      <alignment/>
    </xf>
    <xf numFmtId="165" fontId="3" fillId="0" borderId="13" xfId="0" applyFont="1" applyFill="1" applyBorder="1" applyAlignment="1">
      <alignment horizontal="center"/>
    </xf>
    <xf numFmtId="165" fontId="44" fillId="0" borderId="0" xfId="0" applyFont="1" applyFill="1" applyAlignment="1">
      <alignment/>
    </xf>
    <xf numFmtId="166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5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5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5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5" fontId="2" fillId="0" borderId="0" xfId="0" applyFont="1" applyFill="1" applyAlignment="1" applyProtection="1">
      <alignment horizontal="left"/>
      <protection/>
    </xf>
    <xf numFmtId="165" fontId="4" fillId="0" borderId="0" xfId="0" applyFont="1" applyFill="1" applyAlignment="1">
      <alignment/>
    </xf>
    <xf numFmtId="165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5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5" fontId="44" fillId="0" borderId="0" xfId="0" applyFont="1" applyFill="1" applyAlignment="1">
      <alignment/>
    </xf>
    <xf numFmtId="165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5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5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5" fontId="4" fillId="0" borderId="0" xfId="0" applyFont="1" applyFill="1" applyAlignment="1">
      <alignment vertical="center"/>
    </xf>
    <xf numFmtId="165" fontId="3" fillId="0" borderId="21" xfId="0" applyFont="1" applyFill="1" applyBorder="1" applyAlignment="1">
      <alignment vertical="center"/>
    </xf>
    <xf numFmtId="3" fontId="6" fillId="0" borderId="24" xfId="0" applyNumberFormat="1" applyFont="1" applyFill="1" applyBorder="1" applyAlignment="1" applyProtection="1">
      <alignment/>
      <protection/>
    </xf>
    <xf numFmtId="165" fontId="4" fillId="0" borderId="13" xfId="0" applyFont="1" applyFill="1" applyBorder="1" applyAlignment="1">
      <alignment horizontal="center" wrapText="1"/>
    </xf>
    <xf numFmtId="3" fontId="6" fillId="0" borderId="11" xfId="0" applyNumberFormat="1" applyFont="1" applyBorder="1" applyAlignment="1" applyProtection="1">
      <alignment/>
      <protection/>
    </xf>
    <xf numFmtId="164" fontId="4" fillId="0" borderId="0" xfId="66" applyFont="1" applyFill="1" applyAlignment="1">
      <alignment/>
    </xf>
    <xf numFmtId="37" fontId="5" fillId="33" borderId="0" xfId="0" applyNumberFormat="1" applyFont="1" applyFill="1" applyAlignment="1" applyProtection="1">
      <alignment/>
      <protection/>
    </xf>
    <xf numFmtId="37" fontId="4" fillId="33" borderId="24" xfId="0" applyNumberFormat="1" applyFont="1" applyFill="1" applyBorder="1" applyAlignment="1" applyProtection="1">
      <alignment vertical="center"/>
      <protection/>
    </xf>
    <xf numFmtId="3" fontId="3" fillId="33" borderId="24" xfId="0" applyNumberFormat="1" applyFont="1" applyFill="1" applyBorder="1" applyAlignment="1" applyProtection="1">
      <alignment vertical="center"/>
      <protection/>
    </xf>
    <xf numFmtId="164" fontId="4" fillId="34" borderId="0" xfId="66" applyFont="1" applyFill="1" applyAlignment="1">
      <alignment/>
    </xf>
    <xf numFmtId="165" fontId="4" fillId="34" borderId="0" xfId="0" applyFont="1" applyFill="1" applyAlignment="1">
      <alignment/>
    </xf>
    <xf numFmtId="165" fontId="3" fillId="0" borderId="0" xfId="0" applyFont="1" applyFill="1" applyAlignment="1">
      <alignment/>
    </xf>
    <xf numFmtId="37" fontId="4" fillId="0" borderId="14" xfId="0" applyNumberFormat="1" applyFont="1" applyFill="1" applyBorder="1" applyAlignment="1" applyProtection="1">
      <alignment vertical="center"/>
      <protection/>
    </xf>
    <xf numFmtId="37" fontId="4" fillId="0" borderId="23" xfId="0" applyNumberFormat="1" applyFont="1" applyFill="1" applyBorder="1" applyAlignment="1" applyProtection="1">
      <alignment vertical="center"/>
      <protection/>
    </xf>
    <xf numFmtId="165" fontId="4" fillId="0" borderId="0" xfId="0" applyFont="1" applyFill="1" applyAlignment="1">
      <alignment horizontal="center"/>
    </xf>
    <xf numFmtId="165" fontId="3" fillId="0" borderId="0" xfId="0" applyFont="1" applyFill="1" applyAlignment="1">
      <alignment horizontal="center"/>
    </xf>
    <xf numFmtId="165" fontId="44" fillId="34" borderId="0" xfId="0" applyFont="1" applyFill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1"/>
  <sheetViews>
    <sheetView tabSelected="1" zoomScale="70" zoomScaleNormal="7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33" sqref="D33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2.50390625" style="15" customWidth="1"/>
    <col min="6" max="6" width="13.50390625" style="15" customWidth="1"/>
    <col min="7" max="7" width="14.25390625" style="15" bestFit="1" customWidth="1"/>
    <col min="8" max="8" width="13.25390625" style="15" customWidth="1"/>
    <col min="9" max="9" width="14.50390625" style="15" customWidth="1"/>
    <col min="10" max="10" width="17.625" style="15" bestFit="1" customWidth="1"/>
    <col min="11" max="11" width="18.125" style="15" customWidth="1"/>
    <col min="12" max="13" width="15.875" style="15" bestFit="1" customWidth="1"/>
    <col min="14" max="14" width="15.875" style="15" customWidth="1"/>
    <col min="15" max="15" width="17.625" style="15" bestFit="1" customWidth="1"/>
    <col min="16" max="16" width="14.75390625" style="15" customWidth="1"/>
    <col min="17" max="17" width="16.375" style="15" customWidth="1"/>
    <col min="18" max="18" width="15.875" style="15" bestFit="1" customWidth="1"/>
    <col min="19" max="19" width="13.125" style="15" customWidth="1"/>
    <col min="20" max="20" width="15.25390625" style="15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5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19"/>
    </row>
    <row r="2" spans="2:21" ht="18" customHeight="1">
      <c r="B2" s="32"/>
      <c r="F2" s="33"/>
      <c r="G2" s="33"/>
      <c r="H2" s="33"/>
      <c r="I2" s="33"/>
      <c r="J2" s="33"/>
      <c r="K2" s="60" t="s">
        <v>120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34"/>
      <c r="L3" s="34" t="s">
        <v>104</v>
      </c>
      <c r="M3" s="34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Y5" s="15"/>
      <c r="Z5" s="15"/>
    </row>
    <row r="6" spans="2:18" s="15" customFormat="1" ht="18" customHeight="1">
      <c r="B6" s="27"/>
      <c r="F6" s="54">
        <f>+F9-F13</f>
        <v>0</v>
      </c>
      <c r="G6" s="54">
        <f aca="true" t="shared" si="0" ref="G6:R6">+G9-G13</f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 t="shared" si="0"/>
        <v>0</v>
      </c>
      <c r="N6" s="54">
        <f t="shared" si="0"/>
        <v>0</v>
      </c>
      <c r="O6" s="54">
        <f t="shared" si="0"/>
        <v>0</v>
      </c>
      <c r="P6" s="54">
        <f t="shared" si="0"/>
        <v>0</v>
      </c>
      <c r="Q6" s="54">
        <f t="shared" si="0"/>
        <v>0</v>
      </c>
      <c r="R6" s="54">
        <f t="shared" si="0"/>
        <v>0</v>
      </c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52" t="s">
        <v>103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105</v>
      </c>
      <c r="G8" s="9" t="s">
        <v>106</v>
      </c>
      <c r="H8" s="9" t="s">
        <v>107</v>
      </c>
      <c r="I8" s="9" t="s">
        <v>108</v>
      </c>
      <c r="J8" s="9" t="s">
        <v>109</v>
      </c>
      <c r="K8" s="9" t="s">
        <v>110</v>
      </c>
      <c r="L8" s="9" t="s">
        <v>111</v>
      </c>
      <c r="M8" s="9" t="s">
        <v>112</v>
      </c>
      <c r="N8" s="9" t="s">
        <v>113</v>
      </c>
      <c r="O8" s="9" t="s">
        <v>114</v>
      </c>
      <c r="P8" s="9" t="s">
        <v>115</v>
      </c>
      <c r="Q8" s="9" t="s">
        <v>116</v>
      </c>
      <c r="R8" s="9" t="s">
        <v>117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>+SUM(F11:F12)</f>
        <v>30961</v>
      </c>
      <c r="G9" s="46">
        <f aca="true" t="shared" si="1" ref="G9:T9">+SUM(G11:G12)</f>
        <v>211809</v>
      </c>
      <c r="H9" s="46">
        <f t="shared" si="1"/>
        <v>155997</v>
      </c>
      <c r="I9" s="46">
        <f t="shared" si="1"/>
        <v>5976062</v>
      </c>
      <c r="J9" s="46">
        <f t="shared" si="1"/>
        <v>101552847</v>
      </c>
      <c r="K9" s="46">
        <f t="shared" si="1"/>
        <v>482883827</v>
      </c>
      <c r="L9" s="46">
        <f t="shared" si="1"/>
        <v>10352318</v>
      </c>
      <c r="M9" s="46">
        <f t="shared" si="1"/>
        <v>48815131</v>
      </c>
      <c r="N9" s="46">
        <f t="shared" si="1"/>
        <v>186033</v>
      </c>
      <c r="O9" s="46">
        <f t="shared" si="1"/>
        <v>83915465</v>
      </c>
      <c r="P9" s="46">
        <f t="shared" si="1"/>
        <v>869642</v>
      </c>
      <c r="Q9" s="46">
        <f t="shared" si="1"/>
        <v>23519337</v>
      </c>
      <c r="R9" s="46">
        <f t="shared" si="1"/>
        <v>10332084</v>
      </c>
      <c r="S9" s="46">
        <f t="shared" si="1"/>
        <v>0</v>
      </c>
      <c r="T9" s="46">
        <f t="shared" si="1"/>
        <v>0</v>
      </c>
      <c r="U9" s="46">
        <f>SUM(U11,U12)</f>
        <v>768801513</v>
      </c>
      <c r="V9" s="61"/>
      <c r="W9" s="62" t="e">
        <f>SUM(#REF!,#REF!,#REF!,#REF!,#REF!,#REF!,#REF!,W10,W11,W12,#REF!)</f>
        <v>#REF!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/>
      <c r="D10" s="2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f>SUM(F10:T10)</f>
        <v>0</v>
      </c>
      <c r="V10" s="25"/>
      <c r="W10" s="5">
        <f aca="true" t="shared" si="2" ref="W10:W29"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73</v>
      </c>
      <c r="D11" s="23" t="s">
        <v>51</v>
      </c>
      <c r="F11" s="11">
        <v>30961</v>
      </c>
      <c r="G11" s="11">
        <v>211809</v>
      </c>
      <c r="H11" s="11">
        <v>155997</v>
      </c>
      <c r="I11" s="11">
        <v>5976062</v>
      </c>
      <c r="J11" s="11">
        <v>101552847</v>
      </c>
      <c r="K11" s="11">
        <v>482883827</v>
      </c>
      <c r="L11" s="11">
        <v>10352318</v>
      </c>
      <c r="M11" s="11">
        <v>48815131</v>
      </c>
      <c r="N11" s="11">
        <v>186033</v>
      </c>
      <c r="O11" s="11">
        <v>83915465</v>
      </c>
      <c r="P11" s="11">
        <v>869642</v>
      </c>
      <c r="Q11" s="11">
        <v>23519337</v>
      </c>
      <c r="R11" s="11">
        <v>10332084</v>
      </c>
      <c r="S11" s="11"/>
      <c r="T11" s="11"/>
      <c r="U11" s="11">
        <f>SUM(F11:T11)</f>
        <v>768801513</v>
      </c>
      <c r="V11" s="25"/>
      <c r="W11" s="5">
        <f t="shared" si="2"/>
        <v>768801513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/>
      <c r="D12" s="2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>
        <f>SUM(F12:T12)</f>
        <v>0</v>
      </c>
      <c r="V12" s="25"/>
      <c r="W12" s="5">
        <f t="shared" si="2"/>
        <v>0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49" customFormat="1" ht="24.75" customHeight="1">
      <c r="A13" s="41"/>
      <c r="B13" s="50"/>
      <c r="C13" s="43"/>
      <c r="D13" s="44" t="s">
        <v>6</v>
      </c>
      <c r="E13" s="45"/>
      <c r="F13" s="46">
        <f aca="true" t="shared" si="3" ref="F13:U13">SUM(F14,F15,F16,F25,F29)</f>
        <v>30961</v>
      </c>
      <c r="G13" s="46">
        <f t="shared" si="3"/>
        <v>211809</v>
      </c>
      <c r="H13" s="46">
        <f t="shared" si="3"/>
        <v>155997</v>
      </c>
      <c r="I13" s="46">
        <f t="shared" si="3"/>
        <v>5976062</v>
      </c>
      <c r="J13" s="46">
        <f t="shared" si="3"/>
        <v>101552847</v>
      </c>
      <c r="K13" s="46">
        <f t="shared" si="3"/>
        <v>482883827</v>
      </c>
      <c r="L13" s="46">
        <f t="shared" si="3"/>
        <v>10352318</v>
      </c>
      <c r="M13" s="46">
        <f t="shared" si="3"/>
        <v>48815131</v>
      </c>
      <c r="N13" s="46">
        <f t="shared" si="3"/>
        <v>186033</v>
      </c>
      <c r="O13" s="46">
        <f t="shared" si="3"/>
        <v>83915465</v>
      </c>
      <c r="P13" s="46">
        <f t="shared" si="3"/>
        <v>869642</v>
      </c>
      <c r="Q13" s="46">
        <f t="shared" si="3"/>
        <v>23519337</v>
      </c>
      <c r="R13" s="46">
        <f t="shared" si="3"/>
        <v>10332084</v>
      </c>
      <c r="S13" s="46">
        <f t="shared" si="3"/>
        <v>0</v>
      </c>
      <c r="T13" s="46">
        <f t="shared" si="3"/>
        <v>0</v>
      </c>
      <c r="U13" s="46">
        <f t="shared" si="3"/>
        <v>768801513</v>
      </c>
      <c r="V13" s="48"/>
      <c r="W13" s="47" t="e">
        <f>SUM(W14,W15,#REF!,#REF!,#REF!,#REF!,W16,W25:W25,#REF!,#REF!,#REF!,W29)</f>
        <v>#REF!</v>
      </c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s="17" customFormat="1" ht="22.5" customHeight="1">
      <c r="A14" s="24"/>
      <c r="B14" s="22" t="s">
        <v>7</v>
      </c>
      <c r="D14" s="23" t="s">
        <v>8</v>
      </c>
      <c r="F14" s="11">
        <v>25834</v>
      </c>
      <c r="G14" s="11">
        <v>181740</v>
      </c>
      <c r="H14" s="11">
        <v>120803</v>
      </c>
      <c r="I14" s="11">
        <v>182580</v>
      </c>
      <c r="J14" s="11">
        <v>1188070</v>
      </c>
      <c r="K14" s="11">
        <v>5291094</v>
      </c>
      <c r="L14" s="11">
        <v>323997</v>
      </c>
      <c r="M14" s="11">
        <v>463997</v>
      </c>
      <c r="N14" s="11">
        <v>157915</v>
      </c>
      <c r="O14" s="11"/>
      <c r="P14" s="11">
        <v>63742</v>
      </c>
      <c r="Q14" s="11"/>
      <c r="R14" s="11">
        <v>309210</v>
      </c>
      <c r="S14" s="11"/>
      <c r="T14" s="11"/>
      <c r="U14" s="11">
        <f>SUM(F14:T14)</f>
        <v>8308982</v>
      </c>
      <c r="V14" s="25"/>
      <c r="W14" s="5">
        <f t="shared" si="2"/>
        <v>8308982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9</v>
      </c>
      <c r="D15" s="23" t="s">
        <v>10</v>
      </c>
      <c r="F15" s="11">
        <v>3963</v>
      </c>
      <c r="G15" s="11">
        <v>27741</v>
      </c>
      <c r="H15" s="11">
        <v>31705</v>
      </c>
      <c r="I15" s="11"/>
      <c r="J15" s="11">
        <v>108325</v>
      </c>
      <c r="K15" s="11">
        <v>917259</v>
      </c>
      <c r="L15" s="11">
        <v>58126</v>
      </c>
      <c r="M15" s="11">
        <v>52842</v>
      </c>
      <c r="N15" s="11">
        <v>21137</v>
      </c>
      <c r="O15" s="11"/>
      <c r="P15" s="11">
        <v>10568</v>
      </c>
      <c r="Q15" s="11"/>
      <c r="R15" s="11">
        <v>26421</v>
      </c>
      <c r="S15" s="11"/>
      <c r="T15" s="11"/>
      <c r="U15" s="11">
        <f>SUM(F15:T15)</f>
        <v>1258087</v>
      </c>
      <c r="V15" s="25"/>
      <c r="W15" s="5">
        <f t="shared" si="2"/>
        <v>1258087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5" customFormat="1" ht="22.5" customHeight="1">
      <c r="A16" s="24"/>
      <c r="B16" s="22" t="s">
        <v>76</v>
      </c>
      <c r="C16" s="17"/>
      <c r="D16" s="28" t="s">
        <v>68</v>
      </c>
      <c r="E16" s="17"/>
      <c r="F16" s="11">
        <f aca="true" t="shared" si="4" ref="F16:R16">SUM(F17:F23)</f>
        <v>1164</v>
      </c>
      <c r="G16" s="11">
        <f t="shared" si="4"/>
        <v>2328</v>
      </c>
      <c r="H16" s="11">
        <f t="shared" si="4"/>
        <v>3489</v>
      </c>
      <c r="I16" s="11">
        <f t="shared" si="4"/>
        <v>17920</v>
      </c>
      <c r="J16" s="11">
        <f t="shared" si="4"/>
        <v>1050426</v>
      </c>
      <c r="K16" s="11">
        <f t="shared" si="4"/>
        <v>9325074</v>
      </c>
      <c r="L16" s="11">
        <f t="shared" si="4"/>
        <v>18618</v>
      </c>
      <c r="M16" s="11">
        <f>SUM(M17:M24)</f>
        <v>18618</v>
      </c>
      <c r="N16" s="11">
        <f t="shared" si="4"/>
        <v>6981</v>
      </c>
      <c r="O16" s="11">
        <f>SUM(O17:O23)</f>
        <v>0</v>
      </c>
      <c r="P16" s="11">
        <f t="shared" si="4"/>
        <v>795332</v>
      </c>
      <c r="Q16" s="11">
        <f>SUM(Q17:Q23)</f>
        <v>0</v>
      </c>
      <c r="R16" s="11">
        <f t="shared" si="4"/>
        <v>182472</v>
      </c>
      <c r="S16" s="11">
        <f>SUM(S17:S23)</f>
        <v>0</v>
      </c>
      <c r="T16" s="11">
        <f>SUM(T17:T23)</f>
        <v>0</v>
      </c>
      <c r="U16" s="11">
        <f>SUM(U17:U24)</f>
        <v>11422422</v>
      </c>
      <c r="V16" s="6"/>
      <c r="W16" s="5">
        <f t="shared" si="2"/>
        <v>11422422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s="17" customFormat="1" ht="22.5" customHeight="1">
      <c r="A17" s="24"/>
      <c r="B17" s="38" t="s">
        <v>20</v>
      </c>
      <c r="C17" s="36"/>
      <c r="D17" s="39" t="s">
        <v>38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>
        <f aca="true" t="shared" si="5" ref="U17:U24">SUM(F17:T17)</f>
        <v>0</v>
      </c>
      <c r="V17" s="25"/>
      <c r="W17" s="5">
        <f t="shared" si="2"/>
        <v>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6" t="s">
        <v>39</v>
      </c>
      <c r="D18" s="23" t="s">
        <v>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>
        <f t="shared" si="5"/>
        <v>0</v>
      </c>
      <c r="V18" s="25"/>
      <c r="W18" s="5">
        <f t="shared" si="2"/>
        <v>0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6" t="s">
        <v>31</v>
      </c>
      <c r="D19" s="23" t="s">
        <v>33</v>
      </c>
      <c r="F19" s="11"/>
      <c r="G19" s="11"/>
      <c r="H19" s="11"/>
      <c r="I19" s="11"/>
      <c r="J19" s="11"/>
      <c r="K19" s="11">
        <v>1237000</v>
      </c>
      <c r="L19" s="11"/>
      <c r="M19" s="11"/>
      <c r="N19" s="11"/>
      <c r="O19" s="11"/>
      <c r="P19" s="11"/>
      <c r="Q19" s="11"/>
      <c r="R19" s="11">
        <v>113500</v>
      </c>
      <c r="S19" s="11"/>
      <c r="T19" s="11"/>
      <c r="U19" s="11">
        <f t="shared" si="5"/>
        <v>1350500</v>
      </c>
      <c r="V19" s="25"/>
      <c r="W19" s="5">
        <f t="shared" si="2"/>
        <v>1350500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6" t="s">
        <v>32</v>
      </c>
      <c r="D20" s="23" t="s">
        <v>34</v>
      </c>
      <c r="F20" s="11">
        <v>448</v>
      </c>
      <c r="G20" s="11">
        <v>896</v>
      </c>
      <c r="H20" s="11">
        <v>2332</v>
      </c>
      <c r="I20" s="11"/>
      <c r="J20" s="11">
        <v>10748</v>
      </c>
      <c r="K20" s="11">
        <v>50160</v>
      </c>
      <c r="L20" s="11">
        <v>7166</v>
      </c>
      <c r="M20" s="11">
        <v>7166</v>
      </c>
      <c r="N20" s="11">
        <v>2686</v>
      </c>
      <c r="O20" s="11"/>
      <c r="P20" s="11">
        <v>1344</v>
      </c>
      <c r="Q20" s="11"/>
      <c r="R20" s="11">
        <v>4030</v>
      </c>
      <c r="S20" s="11"/>
      <c r="T20" s="11"/>
      <c r="U20" s="11">
        <f t="shared" si="5"/>
        <v>86976</v>
      </c>
      <c r="V20" s="25"/>
      <c r="W20" s="5">
        <f t="shared" si="2"/>
        <v>86976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6" t="s">
        <v>37</v>
      </c>
      <c r="D21" s="23" t="s">
        <v>47</v>
      </c>
      <c r="F21" s="11"/>
      <c r="G21" s="11"/>
      <c r="H21" s="11"/>
      <c r="I21" s="11"/>
      <c r="J21" s="11">
        <v>1022500</v>
      </c>
      <c r="K21" s="11">
        <v>7832350</v>
      </c>
      <c r="L21" s="11"/>
      <c r="M21" s="11"/>
      <c r="N21" s="11"/>
      <c r="O21" s="11"/>
      <c r="P21" s="11"/>
      <c r="Q21" s="11"/>
      <c r="R21" s="11">
        <v>55500</v>
      </c>
      <c r="S21" s="11"/>
      <c r="T21" s="11"/>
      <c r="U21" s="11">
        <f t="shared" si="5"/>
        <v>8910350</v>
      </c>
      <c r="V21" s="25"/>
      <c r="W21" s="5">
        <f t="shared" si="2"/>
        <v>8910350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6" t="s">
        <v>21</v>
      </c>
      <c r="D22" s="23" t="s">
        <v>36</v>
      </c>
      <c r="F22" s="11">
        <v>716</v>
      </c>
      <c r="G22" s="11">
        <v>1432</v>
      </c>
      <c r="H22" s="11">
        <v>1157</v>
      </c>
      <c r="I22" s="11">
        <v>6960</v>
      </c>
      <c r="J22" s="11">
        <v>17178</v>
      </c>
      <c r="K22" s="11">
        <v>205564</v>
      </c>
      <c r="L22" s="11">
        <v>11452</v>
      </c>
      <c r="M22" s="11">
        <v>11452</v>
      </c>
      <c r="N22" s="11">
        <v>4295</v>
      </c>
      <c r="O22" s="11"/>
      <c r="P22" s="11">
        <v>793988</v>
      </c>
      <c r="Q22" s="11"/>
      <c r="R22" s="11">
        <v>9442</v>
      </c>
      <c r="S22" s="11"/>
      <c r="T22" s="11"/>
      <c r="U22" s="11">
        <f t="shared" si="5"/>
        <v>1063636</v>
      </c>
      <c r="V22" s="25"/>
      <c r="W22" s="5">
        <f t="shared" si="2"/>
        <v>1063636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6" t="s">
        <v>23</v>
      </c>
      <c r="D23" s="23" t="s">
        <v>35</v>
      </c>
      <c r="F23" s="11"/>
      <c r="G23" s="11"/>
      <c r="H23" s="11"/>
      <c r="I23" s="11">
        <v>10960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5"/>
        <v>10960</v>
      </c>
      <c r="V23" s="25"/>
      <c r="W23" s="5">
        <f t="shared" si="2"/>
        <v>10960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6" t="s">
        <v>96</v>
      </c>
      <c r="D24" s="23" t="s">
        <v>97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>
        <f t="shared" si="5"/>
        <v>0</v>
      </c>
      <c r="V24" s="25"/>
      <c r="W24" s="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ht="22.5" customHeight="1">
      <c r="A25" s="3"/>
      <c r="B25" s="29" t="s">
        <v>77</v>
      </c>
      <c r="C25" s="30"/>
      <c r="D25" s="31" t="s">
        <v>15</v>
      </c>
      <c r="E25" s="17"/>
      <c r="F25" s="13">
        <f aca="true" t="shared" si="6" ref="F25:P25">SUM(F26,F27,F28)</f>
        <v>0</v>
      </c>
      <c r="G25" s="13">
        <f t="shared" si="6"/>
        <v>0</v>
      </c>
      <c r="H25" s="13">
        <f t="shared" si="6"/>
        <v>0</v>
      </c>
      <c r="I25" s="13">
        <f t="shared" si="6"/>
        <v>5775562</v>
      </c>
      <c r="J25" s="13">
        <f t="shared" si="6"/>
        <v>99206026</v>
      </c>
      <c r="K25" s="13">
        <f t="shared" si="6"/>
        <v>467350400</v>
      </c>
      <c r="L25" s="13">
        <f t="shared" si="6"/>
        <v>9951577</v>
      </c>
      <c r="M25" s="13">
        <f t="shared" si="6"/>
        <v>48279674</v>
      </c>
      <c r="N25" s="13">
        <f t="shared" si="6"/>
        <v>0</v>
      </c>
      <c r="O25" s="13">
        <f t="shared" si="6"/>
        <v>83915465</v>
      </c>
      <c r="P25" s="13">
        <f t="shared" si="6"/>
        <v>0</v>
      </c>
      <c r="Q25" s="13">
        <f>SUM(Q26,Q27,Q28)</f>
        <v>23519337</v>
      </c>
      <c r="R25" s="13">
        <f>SUM(R26,R27,R28)</f>
        <v>9813981</v>
      </c>
      <c r="S25" s="13">
        <f>SUM(S26,S27,S28)</f>
        <v>0</v>
      </c>
      <c r="T25" s="13">
        <f>SUM(T26,T27,T28)</f>
        <v>0</v>
      </c>
      <c r="U25" s="53">
        <f>SUM(U26,U27,U28)</f>
        <v>747812022</v>
      </c>
      <c r="V25" s="2"/>
      <c r="W25" s="5">
        <f t="shared" si="2"/>
        <v>747812022</v>
      </c>
      <c r="X25" s="6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7" customFormat="1" ht="22.5" customHeight="1">
      <c r="A26" s="24"/>
      <c r="B26" s="26" t="s">
        <v>20</v>
      </c>
      <c r="D26" s="23" t="s">
        <v>42</v>
      </c>
      <c r="F26" s="11"/>
      <c r="G26" s="11"/>
      <c r="H26" s="11"/>
      <c r="I26" s="11"/>
      <c r="J26" s="11">
        <v>189667</v>
      </c>
      <c r="K26" s="11">
        <v>60125</v>
      </c>
      <c r="L26" s="11"/>
      <c r="M26" s="11">
        <v>987182</v>
      </c>
      <c r="N26" s="11"/>
      <c r="O26" s="11"/>
      <c r="P26" s="11"/>
      <c r="Q26" s="11"/>
      <c r="R26" s="11">
        <v>4934815</v>
      </c>
      <c r="S26" s="11"/>
      <c r="T26" s="11"/>
      <c r="U26" s="11">
        <f>SUM(F26:T26)</f>
        <v>6171789</v>
      </c>
      <c r="V26" s="25"/>
      <c r="W26" s="5">
        <f t="shared" si="2"/>
        <v>6171789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6" t="s">
        <v>39</v>
      </c>
      <c r="D27" s="23" t="s">
        <v>43</v>
      </c>
      <c r="F27" s="11"/>
      <c r="G27" s="11"/>
      <c r="H27" s="11"/>
      <c r="I27" s="11">
        <v>5775562</v>
      </c>
      <c r="J27" s="11">
        <v>99016359</v>
      </c>
      <c r="K27" s="11">
        <v>467290275</v>
      </c>
      <c r="L27" s="11">
        <v>9951577</v>
      </c>
      <c r="M27" s="11">
        <v>47292492</v>
      </c>
      <c r="N27" s="11"/>
      <c r="O27" s="11">
        <v>83915465</v>
      </c>
      <c r="P27" s="11"/>
      <c r="Q27" s="11">
        <v>23519337</v>
      </c>
      <c r="R27" s="11">
        <v>4879166</v>
      </c>
      <c r="S27" s="11"/>
      <c r="T27" s="11"/>
      <c r="U27" s="11">
        <f>SUM(F27:T27)</f>
        <v>741640233</v>
      </c>
      <c r="V27" s="25"/>
      <c r="W27" s="5">
        <f t="shared" si="2"/>
        <v>741640233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6" t="s">
        <v>31</v>
      </c>
      <c r="D28" s="23" t="s">
        <v>101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>
        <f>SUM(F28:T28)</f>
        <v>0</v>
      </c>
      <c r="V28" s="25"/>
      <c r="W28" s="5">
        <f t="shared" si="2"/>
        <v>0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9"/>
      <c r="C29" s="30"/>
      <c r="D29" s="31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>
        <f>SUM(F29:T29)</f>
        <v>0</v>
      </c>
      <c r="V29" s="25"/>
      <c r="W29" s="5">
        <f t="shared" si="2"/>
        <v>0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6:34" ht="25.5" customHeight="1"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4"/>
      <c r="V30" s="2"/>
      <c r="W30" s="2"/>
      <c r="X30" s="6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6:34" ht="18" customHeight="1" hidden="1"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f>+S9-S13</f>
        <v>0</v>
      </c>
      <c r="T31" s="10">
        <f>+T9-T13</f>
        <v>0</v>
      </c>
      <c r="U31" s="4">
        <f>+U9-U13</f>
        <v>0</v>
      </c>
      <c r="V31" s="4">
        <f>+V9-V13</f>
        <v>0</v>
      </c>
      <c r="W31" s="4" t="e">
        <f>+W9-W13</f>
        <v>#REF!</v>
      </c>
      <c r="X31" s="6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4"/>
      <c r="V32" s="2"/>
      <c r="W32" s="2"/>
      <c r="X32" s="6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4"/>
      <c r="V33" s="2"/>
      <c r="W33" s="2"/>
      <c r="X33" s="6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"/>
      <c r="V34" s="2"/>
      <c r="W34" s="2"/>
      <c r="X34" s="6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4"/>
      <c r="V35" s="2"/>
      <c r="W35" s="2"/>
      <c r="X35" s="6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2"/>
      <c r="V36" s="2"/>
      <c r="W36" s="2"/>
      <c r="X36" s="6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2"/>
      <c r="V37" s="2"/>
      <c r="W37" s="2"/>
      <c r="X37" s="6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6"/>
      <c r="G38" s="6"/>
      <c r="H38" s="6"/>
      <c r="I38" s="6"/>
      <c r="J38" s="6"/>
      <c r="K38" s="6"/>
      <c r="L38" s="37"/>
      <c r="M38" s="6"/>
      <c r="N38" s="6"/>
      <c r="O38" s="6"/>
      <c r="P38" s="6"/>
      <c r="Q38" s="6"/>
      <c r="R38" s="6"/>
      <c r="S38" s="6"/>
      <c r="T38" s="6"/>
      <c r="U38" s="2"/>
      <c r="V38" s="2"/>
      <c r="W38" s="2"/>
      <c r="X38" s="6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2"/>
      <c r="V39" s="2"/>
      <c r="W39" s="2"/>
      <c r="X39" s="6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2"/>
      <c r="V40" s="2"/>
      <c r="W40" s="2"/>
      <c r="X40" s="6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2"/>
      <c r="V41" s="2"/>
      <c r="W41" s="2"/>
      <c r="X41" s="6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"/>
      <c r="V42" s="2"/>
      <c r="W42" s="2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2"/>
      <c r="V43" s="2"/>
      <c r="W43" s="2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2"/>
      <c r="V44" s="2"/>
      <c r="W44" s="2"/>
      <c r="X44" s="6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2"/>
      <c r="V45" s="2"/>
      <c r="W45" s="2"/>
      <c r="X45" s="6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"/>
      <c r="V46" s="2"/>
      <c r="W46" s="2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2"/>
      <c r="V47" s="2"/>
      <c r="W47" s="2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2"/>
      <c r="V48" s="2"/>
      <c r="W48" s="2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2"/>
      <c r="V49" s="2"/>
      <c r="W49" s="2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2"/>
      <c r="V50" s="2"/>
      <c r="W50" s="2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2"/>
      <c r="V51" s="2"/>
      <c r="W51" s="2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"/>
      <c r="V52" s="2"/>
      <c r="W52" s="2"/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"/>
      <c r="V53" s="2"/>
      <c r="W53" s="2"/>
      <c r="X53" s="6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"/>
      <c r="V54" s="2"/>
      <c r="W54" s="2"/>
      <c r="X54" s="6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"/>
      <c r="V55" s="2"/>
      <c r="W55" s="2"/>
      <c r="X55" s="6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6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6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6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6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2:34" ht="18" customHeight="1">
      <c r="V60" s="2"/>
      <c r="W60" s="2"/>
      <c r="X60" s="6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6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6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6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6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6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6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6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6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6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6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6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6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6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6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6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6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6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6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6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6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6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6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6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6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6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6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6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6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6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6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6"/>
      <c r="Y91" s="2"/>
      <c r="Z91" s="2"/>
      <c r="AA91" s="2"/>
      <c r="AB91" s="2"/>
      <c r="AC91" s="2"/>
      <c r="AD91" s="2"/>
      <c r="AE91" s="2"/>
      <c r="AF91" s="2"/>
      <c r="AG91" s="2"/>
      <c r="AH91" s="2"/>
    </row>
  </sheetData>
  <sheetProtection/>
  <printOptions/>
  <pageMargins left="0.15748031496062992" right="0" top="0.7086614173228347" bottom="0.35433070866141736" header="0.31496062992125984" footer="0.31496062992125984"/>
  <pageSetup fitToHeight="0" horizontalDpi="600" verticalDpi="600" orientation="landscape" paperSize="122" scale="42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2"/>
  <sheetViews>
    <sheetView zoomScale="70" zoomScaleNormal="70" zoomScalePageLayoutView="0" workbookViewId="0" topLeftCell="A1">
      <selection activeCell="A14" sqref="A14:IV14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1.625" style="15" customWidth="1"/>
    <col min="6" max="6" width="13.50390625" style="15" customWidth="1"/>
    <col min="7" max="8" width="13.25390625" style="15" customWidth="1"/>
    <col min="9" max="9" width="14.50390625" style="15" customWidth="1"/>
    <col min="10" max="10" width="16.00390625" style="15" customWidth="1"/>
    <col min="11" max="11" width="18.125" style="15" customWidth="1"/>
    <col min="12" max="12" width="15.00390625" style="15" customWidth="1"/>
    <col min="13" max="13" width="14.625" style="15" customWidth="1"/>
    <col min="14" max="14" width="15.875" style="15" customWidth="1"/>
    <col min="15" max="15" width="16.375" style="15" customWidth="1"/>
    <col min="16" max="16" width="14.75390625" style="15" customWidth="1"/>
    <col min="17" max="17" width="16.375" style="15" customWidth="1"/>
    <col min="18" max="18" width="15.00390625" style="15" customWidth="1"/>
    <col min="19" max="19" width="13.125" style="15" customWidth="1"/>
    <col min="20" max="20" width="15.25390625" style="15" customWidth="1"/>
    <col min="21" max="21" width="18.75390625" style="1" customWidth="1"/>
    <col min="22" max="22" width="2.50390625" style="1" hidden="1" customWidth="1"/>
    <col min="23" max="23" width="18.375" style="1" hidden="1" customWidth="1"/>
    <col min="24" max="24" width="19.125" style="15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19"/>
    </row>
    <row r="2" spans="2:21" ht="18" customHeight="1">
      <c r="B2" s="32"/>
      <c r="F2" s="33"/>
      <c r="G2" s="33"/>
      <c r="H2" s="33"/>
      <c r="I2" s="33"/>
      <c r="J2" s="33"/>
      <c r="K2" s="64" t="s">
        <v>119</v>
      </c>
      <c r="L2" s="64"/>
      <c r="M2" s="64"/>
      <c r="N2" s="64"/>
      <c r="O2" s="64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63" t="s">
        <v>104</v>
      </c>
      <c r="L3" s="63"/>
      <c r="M3" s="63"/>
      <c r="N3" s="63"/>
      <c r="O3" s="63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Y5" s="15"/>
      <c r="Z5" s="15"/>
    </row>
    <row r="6" s="15" customFormat="1" ht="18" customHeight="1">
      <c r="B6" s="27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52" t="s">
        <v>103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105</v>
      </c>
      <c r="G8" s="9" t="s">
        <v>106</v>
      </c>
      <c r="H8" s="9" t="s">
        <v>107</v>
      </c>
      <c r="I8" s="9" t="s">
        <v>108</v>
      </c>
      <c r="J8" s="9" t="s">
        <v>109</v>
      </c>
      <c r="K8" s="9" t="s">
        <v>110</v>
      </c>
      <c r="L8" s="9" t="s">
        <v>111</v>
      </c>
      <c r="M8" s="9" t="s">
        <v>112</v>
      </c>
      <c r="N8" s="9" t="s">
        <v>113</v>
      </c>
      <c r="O8" s="9" t="s">
        <v>114</v>
      </c>
      <c r="P8" s="9" t="s">
        <v>115</v>
      </c>
      <c r="Q8" s="9" t="s">
        <v>116</v>
      </c>
      <c r="R8" s="9" t="s">
        <v>117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 aca="true" t="shared" si="0" ref="F9:U9">+SUM(F11:F13)</f>
        <v>4345</v>
      </c>
      <c r="G9" s="46">
        <f t="shared" si="0"/>
        <v>132948</v>
      </c>
      <c r="H9" s="46">
        <f t="shared" si="0"/>
        <v>116725</v>
      </c>
      <c r="I9" s="46">
        <f t="shared" si="0"/>
        <v>2018087.552</v>
      </c>
      <c r="J9" s="46">
        <f t="shared" si="0"/>
        <v>71068971.651</v>
      </c>
      <c r="K9" s="46">
        <f t="shared" si="0"/>
        <v>263989500.048</v>
      </c>
      <c r="L9" s="46">
        <f t="shared" si="0"/>
        <v>8319769</v>
      </c>
      <c r="M9" s="46">
        <f t="shared" si="0"/>
        <v>33103860.634</v>
      </c>
      <c r="N9" s="46">
        <f t="shared" si="0"/>
        <v>60119</v>
      </c>
      <c r="O9" s="46">
        <f t="shared" si="0"/>
        <v>43776526.666</v>
      </c>
      <c r="P9" s="46">
        <f t="shared" si="0"/>
        <v>500293</v>
      </c>
      <c r="Q9" s="46">
        <f t="shared" si="0"/>
        <v>0</v>
      </c>
      <c r="R9" s="46">
        <f t="shared" si="0"/>
        <v>7403537.909</v>
      </c>
      <c r="S9" s="46">
        <f t="shared" si="0"/>
        <v>0</v>
      </c>
      <c r="T9" s="46">
        <f t="shared" si="0"/>
        <v>0</v>
      </c>
      <c r="U9" s="46">
        <f t="shared" si="0"/>
        <v>430494683.46</v>
      </c>
      <c r="V9" s="61"/>
      <c r="W9" s="62" t="e">
        <f>SUM(#REF!,#REF!,#REF!,#REF!,#REF!,#REF!,#REF!,W10,W12,W13,#REF!)</f>
        <v>#REF!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/>
      <c r="D10" s="2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f>SUM(F10:T10)</f>
        <v>0</v>
      </c>
      <c r="V10" s="25"/>
      <c r="W10" s="5">
        <f aca="true" t="shared" si="1" ref="W10:W30">+U10-T10-S10</f>
        <v>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25</v>
      </c>
      <c r="D11" s="23" t="s">
        <v>26</v>
      </c>
      <c r="F11" s="11"/>
      <c r="G11" s="11"/>
      <c r="H11" s="11"/>
      <c r="I11" s="11">
        <v>2662.552</v>
      </c>
      <c r="J11" s="11">
        <v>147452.65099999998</v>
      </c>
      <c r="K11" s="11">
        <v>430360.048</v>
      </c>
      <c r="L11" s="11"/>
      <c r="M11" s="11">
        <v>41800.634</v>
      </c>
      <c r="N11" s="11"/>
      <c r="O11" s="11">
        <v>10317.666</v>
      </c>
      <c r="P11" s="11"/>
      <c r="Q11" s="11"/>
      <c r="R11" s="11">
        <v>4987.909</v>
      </c>
      <c r="S11" s="11"/>
      <c r="T11" s="11"/>
      <c r="U11" s="11">
        <f>SUM(F11:T11)</f>
        <v>637581.4599999998</v>
      </c>
      <c r="V11" s="25"/>
      <c r="W11" s="5">
        <f>+U11-T11-S11</f>
        <v>637581.4599999998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73</v>
      </c>
      <c r="D12" s="23" t="s">
        <v>51</v>
      </c>
      <c r="F12" s="11">
        <v>4345</v>
      </c>
      <c r="G12" s="11">
        <v>132948</v>
      </c>
      <c r="H12" s="11">
        <v>116725</v>
      </c>
      <c r="I12" s="11">
        <v>2015425</v>
      </c>
      <c r="J12" s="11">
        <v>70921519</v>
      </c>
      <c r="K12" s="11">
        <v>263559140</v>
      </c>
      <c r="L12" s="11">
        <v>8319769</v>
      </c>
      <c r="M12" s="11">
        <v>33062060</v>
      </c>
      <c r="N12" s="11">
        <v>60119</v>
      </c>
      <c r="O12" s="11">
        <v>43766209</v>
      </c>
      <c r="P12" s="11">
        <v>500293</v>
      </c>
      <c r="Q12" s="11">
        <v>0</v>
      </c>
      <c r="R12" s="11">
        <v>7398550</v>
      </c>
      <c r="S12" s="11"/>
      <c r="T12" s="11"/>
      <c r="U12" s="11">
        <f>SUM(F12:T12)</f>
        <v>429857102</v>
      </c>
      <c r="V12" s="25"/>
      <c r="W12" s="5">
        <f t="shared" si="1"/>
        <v>429857102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/>
      <c r="D13" s="2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>
        <f>SUM(F13:T13)</f>
        <v>0</v>
      </c>
      <c r="V13" s="25"/>
      <c r="W13" s="5">
        <f t="shared" si="1"/>
        <v>0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49" customFormat="1" ht="24.75" customHeight="1">
      <c r="A14" s="41"/>
      <c r="B14" s="50"/>
      <c r="C14" s="43"/>
      <c r="D14" s="44" t="s">
        <v>6</v>
      </c>
      <c r="E14" s="45"/>
      <c r="F14" s="46">
        <f aca="true" t="shared" si="2" ref="F14:U14">SUM(F15,F16,F17,F26,F30)</f>
        <v>7789.363</v>
      </c>
      <c r="G14" s="46">
        <f t="shared" si="2"/>
        <v>89781.83200000001</v>
      </c>
      <c r="H14" s="46">
        <f t="shared" si="2"/>
        <v>117416.63100000001</v>
      </c>
      <c r="I14" s="46">
        <f t="shared" si="2"/>
        <v>1636437.823</v>
      </c>
      <c r="J14" s="46">
        <f t="shared" si="2"/>
        <v>68785706.12000002</v>
      </c>
      <c r="K14" s="46">
        <f t="shared" si="2"/>
        <v>244631478.6459998</v>
      </c>
      <c r="L14" s="46">
        <f t="shared" si="2"/>
        <v>7835095.0309999995</v>
      </c>
      <c r="M14" s="46">
        <f t="shared" si="2"/>
        <v>34125281.601</v>
      </c>
      <c r="N14" s="46">
        <f t="shared" si="2"/>
        <v>62170.227</v>
      </c>
      <c r="O14" s="46">
        <f t="shared" si="2"/>
        <v>40038258.460999966</v>
      </c>
      <c r="P14" s="46">
        <f t="shared" si="2"/>
        <v>473127.63999999996</v>
      </c>
      <c r="Q14" s="46">
        <f t="shared" si="2"/>
        <v>0</v>
      </c>
      <c r="R14" s="46">
        <f t="shared" si="2"/>
        <v>7259358.790999999</v>
      </c>
      <c r="S14" s="46">
        <f t="shared" si="2"/>
        <v>0</v>
      </c>
      <c r="T14" s="46">
        <f t="shared" si="2"/>
        <v>0</v>
      </c>
      <c r="U14" s="46">
        <f t="shared" si="2"/>
        <v>405061902.1659997</v>
      </c>
      <c r="V14" s="48"/>
      <c r="W14" s="47" t="e">
        <f>SUM(W15,W16,#REF!,#REF!,#REF!,#REF!,W17,W26:W26,#REF!,#REF!,#REF!,W30)</f>
        <v>#REF!</v>
      </c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s="17" customFormat="1" ht="22.5" customHeight="1">
      <c r="A15" s="24"/>
      <c r="B15" s="22" t="s">
        <v>7</v>
      </c>
      <c r="D15" s="23" t="s">
        <v>8</v>
      </c>
      <c r="F15" s="11">
        <v>3720</v>
      </c>
      <c r="G15" s="11">
        <v>83586.667</v>
      </c>
      <c r="H15" s="11">
        <v>82225.664</v>
      </c>
      <c r="I15" s="11">
        <v>132842.22</v>
      </c>
      <c r="J15" s="11">
        <v>316411.465</v>
      </c>
      <c r="K15" s="11">
        <v>2231723.7319999994</v>
      </c>
      <c r="L15" s="11">
        <v>220584.48200000002</v>
      </c>
      <c r="M15" s="11">
        <v>310741.402</v>
      </c>
      <c r="N15" s="11">
        <v>41113.89</v>
      </c>
      <c r="O15" s="11"/>
      <c r="P15" s="11">
        <v>35093.333</v>
      </c>
      <c r="Q15" s="11"/>
      <c r="R15" s="11">
        <v>109414.628</v>
      </c>
      <c r="S15" s="11"/>
      <c r="T15" s="11"/>
      <c r="U15" s="11">
        <f>SUM(F15:T15)</f>
        <v>3567457.4829999995</v>
      </c>
      <c r="V15" s="25"/>
      <c r="W15" s="5">
        <f t="shared" si="1"/>
        <v>3567457.4829999995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 t="s">
        <v>9</v>
      </c>
      <c r="D16" s="23" t="s">
        <v>10</v>
      </c>
      <c r="F16" s="11">
        <v>3463.733</v>
      </c>
      <c r="G16" s="11">
        <v>5394.664000000001</v>
      </c>
      <c r="H16" s="11">
        <v>31701.968999999997</v>
      </c>
      <c r="I16" s="11"/>
      <c r="J16" s="11">
        <v>77726.214</v>
      </c>
      <c r="K16" s="11">
        <v>408787.749</v>
      </c>
      <c r="L16" s="11">
        <v>25952.747000000003</v>
      </c>
      <c r="M16" s="11">
        <v>28251.595000000005</v>
      </c>
      <c r="N16" s="11">
        <v>14353.143</v>
      </c>
      <c r="O16" s="11"/>
      <c r="P16" s="11">
        <v>9667.259</v>
      </c>
      <c r="Q16" s="11"/>
      <c r="R16" s="11">
        <v>25606.654000000002</v>
      </c>
      <c r="S16" s="11"/>
      <c r="T16" s="11"/>
      <c r="U16" s="11">
        <f>SUM(F16:T16)</f>
        <v>630905.727</v>
      </c>
      <c r="V16" s="25"/>
      <c r="W16" s="5">
        <f t="shared" si="1"/>
        <v>630905.727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5" customFormat="1" ht="22.5" customHeight="1">
      <c r="A17" s="24"/>
      <c r="B17" s="22" t="s">
        <v>76</v>
      </c>
      <c r="C17" s="17"/>
      <c r="D17" s="28" t="s">
        <v>68</v>
      </c>
      <c r="E17" s="17"/>
      <c r="F17" s="11">
        <f aca="true" t="shared" si="3" ref="F17:R17">SUM(F18:F24)</f>
        <v>605.63</v>
      </c>
      <c r="G17" s="11">
        <f t="shared" si="3"/>
        <v>800.501</v>
      </c>
      <c r="H17" s="11">
        <f t="shared" si="3"/>
        <v>3488.998</v>
      </c>
      <c r="I17" s="11">
        <f t="shared" si="3"/>
        <v>0</v>
      </c>
      <c r="J17" s="11">
        <f t="shared" si="3"/>
        <v>791276.645</v>
      </c>
      <c r="K17" s="11">
        <f t="shared" si="3"/>
        <v>963862.6120000001</v>
      </c>
      <c r="L17" s="11">
        <f t="shared" si="3"/>
        <v>15472.86</v>
      </c>
      <c r="M17" s="11">
        <f>SUM(M18:M25)</f>
        <v>12895.075</v>
      </c>
      <c r="N17" s="11">
        <f t="shared" si="3"/>
        <v>6703.1939999999995</v>
      </c>
      <c r="O17" s="11">
        <f>SUM(O18:O24)</f>
        <v>0</v>
      </c>
      <c r="P17" s="11">
        <f t="shared" si="3"/>
        <v>428367.04799999995</v>
      </c>
      <c r="Q17" s="11">
        <f>SUM(Q18:Q24)</f>
        <v>0</v>
      </c>
      <c r="R17" s="11">
        <f t="shared" si="3"/>
        <v>6442</v>
      </c>
      <c r="S17" s="11">
        <f>SUM(S18:S24)</f>
        <v>0</v>
      </c>
      <c r="T17" s="11">
        <f>SUM(T18:T24)</f>
        <v>0</v>
      </c>
      <c r="U17" s="11">
        <f>SUM(U18:U25)</f>
        <v>2229914.563</v>
      </c>
      <c r="V17" s="6"/>
      <c r="W17" s="5">
        <f t="shared" si="1"/>
        <v>2229914.563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s="17" customFormat="1" ht="22.5" customHeight="1">
      <c r="A18" s="24"/>
      <c r="B18" s="38" t="s">
        <v>20</v>
      </c>
      <c r="C18" s="36"/>
      <c r="D18" s="39" t="s">
        <v>38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>
        <f aca="true" t="shared" si="4" ref="U18:U25">SUM(F18:T18)</f>
        <v>0</v>
      </c>
      <c r="V18" s="25"/>
      <c r="W18" s="5">
        <f t="shared" si="1"/>
        <v>0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6" t="s">
        <v>39</v>
      </c>
      <c r="D19" s="23" t="s">
        <v>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>
        <f t="shared" si="4"/>
        <v>0</v>
      </c>
      <c r="V19" s="25"/>
      <c r="W19" s="5">
        <f t="shared" si="1"/>
        <v>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6" t="s">
        <v>31</v>
      </c>
      <c r="D20" s="23" t="s">
        <v>33</v>
      </c>
      <c r="F20" s="11"/>
      <c r="G20" s="11"/>
      <c r="H20" s="11"/>
      <c r="I20" s="11"/>
      <c r="J20" s="11"/>
      <c r="K20" s="11">
        <v>0</v>
      </c>
      <c r="L20" s="11"/>
      <c r="M20" s="11"/>
      <c r="N20" s="11"/>
      <c r="O20" s="11"/>
      <c r="P20" s="11"/>
      <c r="Q20" s="11"/>
      <c r="R20" s="11">
        <v>0</v>
      </c>
      <c r="S20" s="11"/>
      <c r="T20" s="11"/>
      <c r="U20" s="11">
        <f t="shared" si="4"/>
        <v>0</v>
      </c>
      <c r="V20" s="25"/>
      <c r="W20" s="5">
        <f t="shared" si="1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6" t="s">
        <v>32</v>
      </c>
      <c r="D21" s="23" t="s">
        <v>34</v>
      </c>
      <c r="F21" s="11">
        <v>0</v>
      </c>
      <c r="G21" s="11">
        <v>800.501</v>
      </c>
      <c r="H21" s="11">
        <v>2331.998</v>
      </c>
      <c r="I21" s="11"/>
      <c r="J21" s="11">
        <v>10453.853</v>
      </c>
      <c r="K21" s="11">
        <v>31521.387</v>
      </c>
      <c r="L21" s="11">
        <v>5815.46</v>
      </c>
      <c r="M21" s="11">
        <v>4416.250999999999</v>
      </c>
      <c r="N21" s="11">
        <v>2565.64</v>
      </c>
      <c r="O21" s="11"/>
      <c r="P21" s="11">
        <v>0</v>
      </c>
      <c r="Q21" s="11"/>
      <c r="R21" s="11">
        <v>0</v>
      </c>
      <c r="S21" s="11"/>
      <c r="T21" s="11"/>
      <c r="U21" s="11">
        <f t="shared" si="4"/>
        <v>57905.09</v>
      </c>
      <c r="V21" s="25"/>
      <c r="W21" s="5">
        <f t="shared" si="1"/>
        <v>57905.09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6" t="s">
        <v>37</v>
      </c>
      <c r="D22" s="23" t="s">
        <v>47</v>
      </c>
      <c r="F22" s="11"/>
      <c r="G22" s="11"/>
      <c r="H22" s="11"/>
      <c r="I22" s="11"/>
      <c r="J22" s="11">
        <v>767656.154</v>
      </c>
      <c r="K22" s="11">
        <v>932341.2250000001</v>
      </c>
      <c r="L22" s="11"/>
      <c r="M22" s="11"/>
      <c r="N22" s="11"/>
      <c r="O22" s="11"/>
      <c r="P22" s="11"/>
      <c r="Q22" s="11"/>
      <c r="R22" s="11">
        <v>0</v>
      </c>
      <c r="S22" s="11"/>
      <c r="T22" s="11"/>
      <c r="U22" s="11">
        <f t="shared" si="4"/>
        <v>1699997.3790000002</v>
      </c>
      <c r="V22" s="25"/>
      <c r="W22" s="5">
        <f t="shared" si="1"/>
        <v>1699997.3790000002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6" t="s">
        <v>21</v>
      </c>
      <c r="D23" s="23" t="s">
        <v>36</v>
      </c>
      <c r="F23" s="11">
        <v>605.63</v>
      </c>
      <c r="G23" s="11">
        <v>0</v>
      </c>
      <c r="H23" s="11">
        <v>1157</v>
      </c>
      <c r="I23" s="11">
        <v>0</v>
      </c>
      <c r="J23" s="11">
        <v>13166.638</v>
      </c>
      <c r="K23" s="11">
        <v>0</v>
      </c>
      <c r="L23" s="11">
        <v>9657.4</v>
      </c>
      <c r="M23" s="11">
        <v>8478.824</v>
      </c>
      <c r="N23" s="11">
        <v>4137.554</v>
      </c>
      <c r="O23" s="11"/>
      <c r="P23" s="11">
        <v>428367.04799999995</v>
      </c>
      <c r="Q23" s="11"/>
      <c r="R23" s="11">
        <v>6442</v>
      </c>
      <c r="S23" s="11"/>
      <c r="T23" s="11"/>
      <c r="U23" s="11">
        <f t="shared" si="4"/>
        <v>472012.0939999999</v>
      </c>
      <c r="V23" s="25"/>
      <c r="W23" s="5">
        <f t="shared" si="1"/>
        <v>472012.0939999999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6" t="s">
        <v>23</v>
      </c>
      <c r="D24" s="23" t="s">
        <v>35</v>
      </c>
      <c r="F24" s="11"/>
      <c r="G24" s="11"/>
      <c r="H24" s="11"/>
      <c r="I24" s="11">
        <v>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>
        <f t="shared" si="4"/>
        <v>0</v>
      </c>
      <c r="V24" s="25"/>
      <c r="W24" s="5">
        <f t="shared" si="1"/>
        <v>0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17" customFormat="1" ht="22.5" customHeight="1">
      <c r="A25" s="24"/>
      <c r="B25" s="26" t="s">
        <v>96</v>
      </c>
      <c r="D25" s="23" t="s">
        <v>97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>
        <f t="shared" si="4"/>
        <v>0</v>
      </c>
      <c r="V25" s="25"/>
      <c r="W25" s="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</row>
    <row r="26" spans="1:34" ht="22.5" customHeight="1">
      <c r="A26" s="3"/>
      <c r="B26" s="29" t="s">
        <v>77</v>
      </c>
      <c r="C26" s="30"/>
      <c r="D26" s="31" t="s">
        <v>15</v>
      </c>
      <c r="E26" s="17"/>
      <c r="F26" s="13">
        <f aca="true" t="shared" si="5" ref="F26:P26">SUM(F27,F28,F29)</f>
        <v>0</v>
      </c>
      <c r="G26" s="13">
        <f t="shared" si="5"/>
        <v>0</v>
      </c>
      <c r="H26" s="13">
        <f t="shared" si="5"/>
        <v>0</v>
      </c>
      <c r="I26" s="13">
        <f t="shared" si="5"/>
        <v>1503595.6030000001</v>
      </c>
      <c r="J26" s="13">
        <f t="shared" si="5"/>
        <v>67600291.79600002</v>
      </c>
      <c r="K26" s="13">
        <f t="shared" si="5"/>
        <v>241027104.5529998</v>
      </c>
      <c r="L26" s="13">
        <f t="shared" si="5"/>
        <v>7573084.942</v>
      </c>
      <c r="M26" s="13">
        <f t="shared" si="5"/>
        <v>33773393.52900001</v>
      </c>
      <c r="N26" s="13">
        <f t="shared" si="5"/>
        <v>0</v>
      </c>
      <c r="O26" s="13">
        <f t="shared" si="5"/>
        <v>40038258.460999966</v>
      </c>
      <c r="P26" s="13">
        <f t="shared" si="5"/>
        <v>0</v>
      </c>
      <c r="Q26" s="13">
        <f>SUM(Q27,Q28,Q29)</f>
        <v>0</v>
      </c>
      <c r="R26" s="13">
        <f>SUM(R27,R28,R29)</f>
        <v>7117895.509</v>
      </c>
      <c r="S26" s="13">
        <f>SUM(S27,S28,S29)</f>
        <v>0</v>
      </c>
      <c r="T26" s="13">
        <f>SUM(T27,T28,T29)</f>
        <v>0</v>
      </c>
      <c r="U26" s="53">
        <f>SUM(U27,U28,U29)</f>
        <v>398633624.3929997</v>
      </c>
      <c r="V26" s="2"/>
      <c r="W26" s="5">
        <f t="shared" si="1"/>
        <v>398633624.3929997</v>
      </c>
      <c r="X26" s="6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17" customFormat="1" ht="22.5" customHeight="1">
      <c r="A27" s="24"/>
      <c r="B27" s="26" t="s">
        <v>20</v>
      </c>
      <c r="D27" s="23" t="s">
        <v>42</v>
      </c>
      <c r="F27" s="11"/>
      <c r="G27" s="11"/>
      <c r="H27" s="11"/>
      <c r="I27" s="11"/>
      <c r="J27" s="11">
        <v>55110.78</v>
      </c>
      <c r="K27" s="11">
        <v>174.059</v>
      </c>
      <c r="L27" s="11"/>
      <c r="M27" s="11">
        <v>574514.797</v>
      </c>
      <c r="N27" s="11"/>
      <c r="O27" s="11"/>
      <c r="P27" s="11"/>
      <c r="Q27" s="11"/>
      <c r="R27" s="11">
        <v>3540174.146</v>
      </c>
      <c r="S27" s="11"/>
      <c r="T27" s="11"/>
      <c r="U27" s="11">
        <f>SUM(F27:T27)</f>
        <v>4169973.782</v>
      </c>
      <c r="V27" s="25"/>
      <c r="W27" s="5">
        <f t="shared" si="1"/>
        <v>4169973.782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6" t="s">
        <v>39</v>
      </c>
      <c r="D28" s="23" t="s">
        <v>43</v>
      </c>
      <c r="F28" s="11"/>
      <c r="G28" s="11"/>
      <c r="H28" s="11"/>
      <c r="I28" s="11">
        <v>1503595.6030000001</v>
      </c>
      <c r="J28" s="11">
        <v>67545181.01600002</v>
      </c>
      <c r="K28" s="11">
        <v>241026930.4939998</v>
      </c>
      <c r="L28" s="11">
        <v>7573084.942</v>
      </c>
      <c r="M28" s="11">
        <v>33198878.732000005</v>
      </c>
      <c r="N28" s="11"/>
      <c r="O28" s="11">
        <v>40038258.460999966</v>
      </c>
      <c r="P28" s="11"/>
      <c r="Q28" s="11">
        <v>0</v>
      </c>
      <c r="R28" s="11">
        <v>3577721.363</v>
      </c>
      <c r="S28" s="11"/>
      <c r="T28" s="11"/>
      <c r="U28" s="11">
        <f>SUM(F28:T28)</f>
        <v>394463650.6109997</v>
      </c>
      <c r="V28" s="25"/>
      <c r="W28" s="5">
        <f t="shared" si="1"/>
        <v>394463650.6109997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6" t="s">
        <v>31</v>
      </c>
      <c r="D29" s="23" t="s">
        <v>101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>
        <f>SUM(F29:T29)</f>
        <v>0</v>
      </c>
      <c r="V29" s="25"/>
      <c r="W29" s="5">
        <f t="shared" si="1"/>
        <v>0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9"/>
      <c r="C30" s="30"/>
      <c r="D30" s="3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f>SUM(F30:T30)</f>
        <v>0</v>
      </c>
      <c r="V30" s="25"/>
      <c r="W30" s="5">
        <f t="shared" si="1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6:34" ht="25.5" customHeight="1"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4"/>
      <c r="V31" s="2"/>
      <c r="W31" s="2"/>
      <c r="X31" s="6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 hidden="1"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>
        <f>+S9-S14</f>
        <v>0</v>
      </c>
      <c r="T32" s="10">
        <f>+T9-T14</f>
        <v>0</v>
      </c>
      <c r="U32" s="4">
        <f>+U9-U14</f>
        <v>25432781.294000268</v>
      </c>
      <c r="V32" s="4">
        <f>+V9-V14</f>
        <v>0</v>
      </c>
      <c r="W32" s="4" t="e">
        <f>+W9-W14</f>
        <v>#REF!</v>
      </c>
      <c r="X32" s="6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4"/>
      <c r="V33" s="2"/>
      <c r="W33" s="2"/>
      <c r="X33" s="6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4"/>
      <c r="V34" s="2"/>
      <c r="W34" s="2"/>
      <c r="X34" s="6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4"/>
      <c r="V35" s="2"/>
      <c r="W35" s="2"/>
      <c r="X35" s="6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4"/>
      <c r="V36" s="2"/>
      <c r="W36" s="2"/>
      <c r="X36" s="6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2"/>
      <c r="V37" s="2"/>
      <c r="W37" s="2"/>
      <c r="X37" s="6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2"/>
      <c r="V38" s="2"/>
      <c r="W38" s="2"/>
      <c r="X38" s="6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6"/>
      <c r="G39" s="6"/>
      <c r="H39" s="6"/>
      <c r="I39" s="6"/>
      <c r="J39" s="6"/>
      <c r="K39" s="6"/>
      <c r="L39" s="37"/>
      <c r="M39" s="6"/>
      <c r="N39" s="6"/>
      <c r="O39" s="6"/>
      <c r="P39" s="6"/>
      <c r="Q39" s="6"/>
      <c r="R39" s="6"/>
      <c r="S39" s="6"/>
      <c r="T39" s="6"/>
      <c r="U39" s="2"/>
      <c r="V39" s="2"/>
      <c r="W39" s="2"/>
      <c r="X39" s="6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2"/>
      <c r="V40" s="2"/>
      <c r="W40" s="2"/>
      <c r="X40" s="6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2"/>
      <c r="V41" s="2"/>
      <c r="W41" s="2"/>
      <c r="X41" s="6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"/>
      <c r="V42" s="2"/>
      <c r="W42" s="2"/>
      <c r="X42" s="6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2"/>
      <c r="V43" s="2"/>
      <c r="W43" s="2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2"/>
      <c r="V44" s="2"/>
      <c r="W44" s="2"/>
      <c r="X44" s="6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2"/>
      <c r="V45" s="2"/>
      <c r="W45" s="2"/>
      <c r="X45" s="6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"/>
      <c r="V46" s="2"/>
      <c r="W46" s="2"/>
      <c r="X46" s="6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2"/>
      <c r="V47" s="2"/>
      <c r="W47" s="2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2"/>
      <c r="V48" s="2"/>
      <c r="W48" s="2"/>
      <c r="X48" s="6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2"/>
      <c r="V49" s="2"/>
      <c r="W49" s="2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2"/>
      <c r="V50" s="2"/>
      <c r="W50" s="2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2"/>
      <c r="V51" s="2"/>
      <c r="W51" s="2"/>
      <c r="X51" s="6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"/>
      <c r="V52" s="2"/>
      <c r="W52" s="2"/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2"/>
      <c r="V53" s="2"/>
      <c r="W53" s="2"/>
      <c r="X53" s="6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2"/>
      <c r="V54" s="2"/>
      <c r="W54" s="2"/>
      <c r="X54" s="6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2"/>
      <c r="V55" s="2"/>
      <c r="W55" s="2"/>
      <c r="X55" s="6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6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6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6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6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6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6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6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6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6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6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6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6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6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6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6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6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6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6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6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6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6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6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6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6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6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6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6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6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6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6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6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6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6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6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6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6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6"/>
      <c r="Y92" s="2"/>
      <c r="Z92" s="2"/>
      <c r="AA92" s="2"/>
      <c r="AB92" s="2"/>
      <c r="AC92" s="2"/>
      <c r="AD92" s="2"/>
      <c r="AE92" s="2"/>
      <c r="AF92" s="2"/>
      <c r="AG92" s="2"/>
      <c r="AH92" s="2"/>
    </row>
  </sheetData>
  <sheetProtection/>
  <mergeCells count="2">
    <mergeCell ref="K3:O3"/>
    <mergeCell ref="K2:O2"/>
  </mergeCells>
  <printOptions/>
  <pageMargins left="0.15748031496062992" right="0" top="0.7086614173228347" bottom="0.35433070866141736" header="0.31496062992125984" footer="0.31496062992125984"/>
  <pageSetup fitToHeight="0" horizontalDpi="600" verticalDpi="600" orientation="landscape" paperSize="122" scale="43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60" zoomScaleNormal="60" zoomScalePageLayoutView="0" workbookViewId="0" topLeftCell="A1">
      <pane xSplit="5" ySplit="9" topLeftCell="F2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Q53" sqref="Q53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0.875" style="15" customWidth="1"/>
    <col min="6" max="6" width="19.375" style="15" bestFit="1" customWidth="1"/>
    <col min="7" max="7" width="18.875" style="15" bestFit="1" customWidth="1"/>
    <col min="8" max="9" width="19.875" style="15" bestFit="1" customWidth="1"/>
    <col min="10" max="10" width="20.75390625" style="15" bestFit="1" customWidth="1"/>
    <col min="11" max="11" width="26.00390625" style="15" customWidth="1"/>
    <col min="12" max="12" width="20.75390625" style="15" bestFit="1" customWidth="1"/>
    <col min="13" max="13" width="21.375" style="15" bestFit="1" customWidth="1"/>
    <col min="14" max="14" width="22.625" style="15" bestFit="1" customWidth="1"/>
    <col min="15" max="15" width="20.75390625" style="15" bestFit="1" customWidth="1"/>
    <col min="16" max="16" width="19.875" style="15" bestFit="1" customWidth="1"/>
    <col min="17" max="17" width="23.00390625" style="15" bestFit="1" customWidth="1"/>
    <col min="18" max="18" width="20.50390625" style="15" bestFit="1" customWidth="1"/>
    <col min="19" max="19" width="18.875" style="15" bestFit="1" customWidth="1"/>
    <col min="20" max="20" width="20.75390625" style="15" customWidth="1"/>
    <col min="21" max="21" width="23.875" style="1" bestFit="1" customWidth="1"/>
    <col min="22" max="22" width="2.50390625" style="1" customWidth="1"/>
    <col min="23" max="23" width="22.375" style="1" customWidth="1"/>
    <col min="24" max="24" width="1.00390625" style="1" customWidth="1"/>
    <col min="25" max="25" width="20.6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19"/>
      <c r="Q1" s="19"/>
      <c r="R1" s="19"/>
    </row>
    <row r="2" spans="2:21" ht="18" customHeight="1">
      <c r="B2" s="32"/>
      <c r="F2" s="33"/>
      <c r="G2" s="33"/>
      <c r="H2" s="33"/>
      <c r="I2" s="33"/>
      <c r="J2" s="33"/>
      <c r="K2" s="33" t="s">
        <v>118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65" t="s">
        <v>102</v>
      </c>
      <c r="L3" s="65"/>
      <c r="M3" s="65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X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X5" s="15"/>
      <c r="Y5" s="15"/>
      <c r="Z5" s="15"/>
    </row>
    <row r="6" spans="2:20" s="15" customFormat="1" ht="18" customHeight="1">
      <c r="B6" s="27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59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 aca="true" t="shared" si="0" ref="F9:T9">SUM(F11,F12,F13,F14,F19,F20,F21,F22,F23,F24,F10)</f>
        <v>6214993027</v>
      </c>
      <c r="G9" s="46">
        <f t="shared" si="0"/>
        <v>9386221768</v>
      </c>
      <c r="H9" s="46">
        <f t="shared" si="0"/>
        <v>7661570810</v>
      </c>
      <c r="I9" s="46">
        <f>SUM(I11,I12,I13,I14,I19,I20,I21,I22,I23,I24,I10)</f>
        <v>15541287403</v>
      </c>
      <c r="J9" s="46">
        <f t="shared" si="0"/>
        <v>105660494075</v>
      </c>
      <c r="K9" s="46">
        <f t="shared" si="0"/>
        <v>1035552072272</v>
      </c>
      <c r="L9" s="46">
        <f t="shared" si="0"/>
        <v>70428757547</v>
      </c>
      <c r="M9" s="46">
        <f t="shared" si="0"/>
        <v>72876053995</v>
      </c>
      <c r="N9" s="46">
        <f t="shared" si="0"/>
        <v>-13596868224</v>
      </c>
      <c r="O9" s="46">
        <f t="shared" si="0"/>
        <v>105076380053</v>
      </c>
      <c r="P9" s="46">
        <f t="shared" si="0"/>
        <v>20243032444</v>
      </c>
      <c r="Q9" s="46">
        <f>SUM(Q11,Q12,Q13,Q14,Q19,Q20,Q21,Q22,Q23,Q24,Q10)</f>
        <v>703593714040</v>
      </c>
      <c r="R9" s="46">
        <f t="shared" si="0"/>
        <v>18433370360</v>
      </c>
      <c r="S9" s="46">
        <f t="shared" si="0"/>
        <v>1959585000</v>
      </c>
      <c r="T9" s="46">
        <f t="shared" si="0"/>
        <v>11195284000</v>
      </c>
      <c r="U9" s="46">
        <f>SUM(U11,U12,U13,U14,U19,U20,U21,U22,U24,U10,U23)</f>
        <v>2170225948570</v>
      </c>
      <c r="V9" s="47"/>
      <c r="W9" s="56">
        <f>SUM(W11,W10,W12,W13,W14,W19,W20,W21,W22,W24,W23)</f>
        <v>2157071079570</v>
      </c>
      <c r="X9" s="48"/>
      <c r="Y9" s="48">
        <f>+U9-T9-S9</f>
        <v>2157071079570</v>
      </c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 t="s">
        <v>37</v>
      </c>
      <c r="D10" s="23" t="s">
        <v>14</v>
      </c>
      <c r="F10" s="11"/>
      <c r="G10" s="11"/>
      <c r="H10" s="11"/>
      <c r="I10" s="11">
        <v>120000000</v>
      </c>
      <c r="J10" s="11"/>
      <c r="K10" s="11"/>
      <c r="L10" s="11"/>
      <c r="M10" s="11"/>
      <c r="N10" s="11"/>
      <c r="O10" s="11"/>
      <c r="P10" s="11"/>
      <c r="Q10" s="11"/>
      <c r="R10" s="11"/>
      <c r="S10" s="11">
        <v>455147000</v>
      </c>
      <c r="T10" s="11"/>
      <c r="U10" s="11">
        <f>SUM(F10:T10)</f>
        <v>575147000</v>
      </c>
      <c r="V10" s="25"/>
      <c r="W10" s="5">
        <f>+U10-T10-S10</f>
        <v>120000000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21</v>
      </c>
      <c r="D11" s="23" t="s">
        <v>22</v>
      </c>
      <c r="F11" s="11">
        <v>1473314</v>
      </c>
      <c r="G11" s="11">
        <v>706343</v>
      </c>
      <c r="H11" s="11">
        <v>7948578</v>
      </c>
      <c r="I11" s="11">
        <v>21273922</v>
      </c>
      <c r="J11" s="11">
        <v>11946619</v>
      </c>
      <c r="K11" s="11">
        <v>120664684</v>
      </c>
      <c r="L11" s="11">
        <v>6669597</v>
      </c>
      <c r="M11" s="11">
        <v>5422670</v>
      </c>
      <c r="N11" s="11">
        <v>2082979</v>
      </c>
      <c r="O11" s="11">
        <v>1292829</v>
      </c>
      <c r="P11" s="11">
        <v>15318965</v>
      </c>
      <c r="Q11" s="11"/>
      <c r="R11" s="11">
        <v>4114028</v>
      </c>
      <c r="S11" s="11">
        <v>2304000</v>
      </c>
      <c r="T11" s="11"/>
      <c r="U11" s="11">
        <f>SUM(F11:T11)</f>
        <v>201218528</v>
      </c>
      <c r="V11" s="25"/>
      <c r="W11" s="55">
        <f>+U11-T11-S11</f>
        <v>198914528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23</v>
      </c>
      <c r="D12" s="23" t="s">
        <v>24</v>
      </c>
      <c r="F12" s="11"/>
      <c r="G12" s="11"/>
      <c r="H12" s="11"/>
      <c r="I12" s="11">
        <v>110000</v>
      </c>
      <c r="J12" s="11">
        <v>645425400</v>
      </c>
      <c r="K12" s="11">
        <v>8560047808</v>
      </c>
      <c r="L12" s="11">
        <v>0</v>
      </c>
      <c r="M12" s="11"/>
      <c r="N12" s="11"/>
      <c r="O12" s="11"/>
      <c r="P12" s="11"/>
      <c r="Q12" s="11">
        <v>20823589939</v>
      </c>
      <c r="R12" s="11">
        <v>2633114</v>
      </c>
      <c r="S12" s="11">
        <v>262194000</v>
      </c>
      <c r="T12" s="11"/>
      <c r="U12" s="11">
        <f>SUM(F12:T12)</f>
        <v>30294000261</v>
      </c>
      <c r="V12" s="25"/>
      <c r="W12" s="55">
        <f>+U12-T12-S12</f>
        <v>30031806261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 t="s">
        <v>25</v>
      </c>
      <c r="D13" s="23" t="s">
        <v>26</v>
      </c>
      <c r="F13" s="11">
        <v>269790670</v>
      </c>
      <c r="G13" s="11">
        <v>6639718160</v>
      </c>
      <c r="H13" s="11">
        <v>306988227</v>
      </c>
      <c r="I13" s="11">
        <v>463608422</v>
      </c>
      <c r="J13" s="11">
        <v>867335951</v>
      </c>
      <c r="K13" s="11">
        <v>8317922840</v>
      </c>
      <c r="L13" s="11">
        <v>594072362</v>
      </c>
      <c r="M13" s="11">
        <v>316194132</v>
      </c>
      <c r="N13" s="11">
        <v>124721137</v>
      </c>
      <c r="O13" s="11">
        <v>420337190</v>
      </c>
      <c r="P13" s="11">
        <v>797573301</v>
      </c>
      <c r="Q13" s="11">
        <v>52764260039</v>
      </c>
      <c r="R13" s="11">
        <v>494826814</v>
      </c>
      <c r="S13" s="11">
        <v>52354000</v>
      </c>
      <c r="T13" s="11">
        <v>173007000</v>
      </c>
      <c r="U13" s="11">
        <f>SUM(F13:T13)</f>
        <v>72602710245</v>
      </c>
      <c r="V13" s="25"/>
      <c r="W13" s="55">
        <f aca="true" t="shared" si="1" ref="W13:W49">+U13-T13-S13</f>
        <v>72377349245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>
      <c r="A14" s="24"/>
      <c r="B14" s="22" t="s">
        <v>44</v>
      </c>
      <c r="D14" s="23" t="s">
        <v>2</v>
      </c>
      <c r="F14" s="11">
        <f aca="true" t="shared" si="2" ref="F14:R14">SUM(F15,F18)</f>
        <v>5642318000</v>
      </c>
      <c r="G14" s="11">
        <f t="shared" si="2"/>
        <v>2797059000</v>
      </c>
      <c r="H14" s="11">
        <f t="shared" si="2"/>
        <v>7664799000</v>
      </c>
      <c r="I14" s="11">
        <f t="shared" si="2"/>
        <v>12090361000</v>
      </c>
      <c r="J14" s="11">
        <f t="shared" si="2"/>
        <v>102425774000</v>
      </c>
      <c r="K14" s="11">
        <f>SUM(K15,K18)</f>
        <v>955710683000</v>
      </c>
      <c r="L14" s="11">
        <f t="shared" si="2"/>
        <v>71391431000</v>
      </c>
      <c r="M14" s="11">
        <f t="shared" si="2"/>
        <v>68289999000</v>
      </c>
      <c r="N14" s="11">
        <f t="shared" si="2"/>
        <v>2955589000</v>
      </c>
      <c r="O14" s="11">
        <f>SUM(O15,O18)</f>
        <v>112413234000</v>
      </c>
      <c r="P14" s="11">
        <f>SUM(P15,P18)</f>
        <v>18704018227</v>
      </c>
      <c r="Q14" s="11">
        <f>SUM(Q15,Q18)</f>
        <v>239741425000</v>
      </c>
      <c r="R14" s="11">
        <f t="shared" si="2"/>
        <v>20414950000</v>
      </c>
      <c r="S14" s="11">
        <f>SUM(S15,S18)</f>
        <v>975260000</v>
      </c>
      <c r="T14" s="11">
        <f>SUM(T15,T18)</f>
        <v>11022277000</v>
      </c>
      <c r="U14" s="11">
        <f>SUM(U15,U18)</f>
        <v>1632239177227</v>
      </c>
      <c r="V14" s="25"/>
      <c r="W14" s="5">
        <f>+U14-T14-S14</f>
        <v>1620241640227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20</v>
      </c>
      <c r="D15" s="23" t="s">
        <v>45</v>
      </c>
      <c r="F15" s="11">
        <f aca="true" t="shared" si="3" ref="F15:R15">SUM(F16:F17)</f>
        <v>5642318000</v>
      </c>
      <c r="G15" s="11">
        <f t="shared" si="3"/>
        <v>2797059000</v>
      </c>
      <c r="H15" s="11">
        <f t="shared" si="3"/>
        <v>7664799000</v>
      </c>
      <c r="I15" s="11">
        <f t="shared" si="3"/>
        <v>12090361000</v>
      </c>
      <c r="J15" s="11">
        <f t="shared" si="3"/>
        <v>102425774000</v>
      </c>
      <c r="K15" s="11">
        <f>SUM(K16:K17)</f>
        <v>955710683000</v>
      </c>
      <c r="L15" s="11">
        <f t="shared" si="3"/>
        <v>71391431000</v>
      </c>
      <c r="M15" s="11">
        <f t="shared" si="3"/>
        <v>68289999000</v>
      </c>
      <c r="N15" s="11">
        <f t="shared" si="3"/>
        <v>2955589000</v>
      </c>
      <c r="O15" s="11">
        <f t="shared" si="3"/>
        <v>112413234000</v>
      </c>
      <c r="P15" s="11">
        <f t="shared" si="3"/>
        <v>18008313000</v>
      </c>
      <c r="Q15" s="11">
        <f>SUM(Q16:Q17)</f>
        <v>239741425000</v>
      </c>
      <c r="R15" s="11">
        <f t="shared" si="3"/>
        <v>20414950000</v>
      </c>
      <c r="S15" s="11">
        <f>SUM(S16:S17)</f>
        <v>975260000</v>
      </c>
      <c r="T15" s="11">
        <f>SUM(T16:T17)</f>
        <v>11022277000</v>
      </c>
      <c r="U15" s="11">
        <f>SUM(U16:U17)</f>
        <v>1631543472000</v>
      </c>
      <c r="V15" s="25"/>
      <c r="W15" s="5">
        <f t="shared" si="1"/>
        <v>1619545935000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/>
      <c r="D16" s="23" t="s">
        <v>3</v>
      </c>
      <c r="F16" s="11">
        <v>5489401000</v>
      </c>
      <c r="G16" s="11">
        <v>2703982000</v>
      </c>
      <c r="H16" s="11">
        <v>7415000000</v>
      </c>
      <c r="I16" s="11">
        <v>9620000000</v>
      </c>
      <c r="J16" s="11">
        <v>14100000000</v>
      </c>
      <c r="K16" s="11">
        <v>93155258000</v>
      </c>
      <c r="L16" s="11">
        <v>6971920000</v>
      </c>
      <c r="M16" s="11">
        <v>6800000000</v>
      </c>
      <c r="N16" s="11">
        <v>2572255000</v>
      </c>
      <c r="O16" s="11">
        <v>5459581000</v>
      </c>
      <c r="P16" s="11">
        <v>14038269000</v>
      </c>
      <c r="Q16" s="11">
        <v>10377419000</v>
      </c>
      <c r="R16" s="11">
        <v>12450000000</v>
      </c>
      <c r="S16" s="11">
        <v>862000000</v>
      </c>
      <c r="T16" s="11">
        <v>7189217000</v>
      </c>
      <c r="U16" s="11">
        <f>SUM(F16:T16)</f>
        <v>199204302000</v>
      </c>
      <c r="V16" s="25"/>
      <c r="W16" s="55">
        <f t="shared" si="1"/>
        <v>191153085000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>
      <c r="A17" s="24"/>
      <c r="B17" s="22"/>
      <c r="D17" s="23" t="s">
        <v>48</v>
      </c>
      <c r="F17" s="11">
        <v>152917000</v>
      </c>
      <c r="G17" s="11">
        <v>93077000</v>
      </c>
      <c r="H17" s="11">
        <v>249799000</v>
      </c>
      <c r="I17" s="11">
        <v>2470361000</v>
      </c>
      <c r="J17" s="11">
        <v>88325774000</v>
      </c>
      <c r="K17" s="11">
        <v>862555425000</v>
      </c>
      <c r="L17" s="11">
        <v>64419511000</v>
      </c>
      <c r="M17" s="11">
        <v>61489999000</v>
      </c>
      <c r="N17" s="11">
        <v>383334000</v>
      </c>
      <c r="O17" s="11">
        <v>106953653000</v>
      </c>
      <c r="P17" s="11">
        <v>3970044000</v>
      </c>
      <c r="Q17" s="11">
        <v>229364006000</v>
      </c>
      <c r="R17" s="11">
        <v>7964950000</v>
      </c>
      <c r="S17" s="11">
        <v>113260000</v>
      </c>
      <c r="T17" s="11">
        <v>3833060000</v>
      </c>
      <c r="U17" s="11">
        <f aca="true" t="shared" si="4" ref="U17:U24">SUM(F17:T17)</f>
        <v>1432339170000</v>
      </c>
      <c r="V17" s="25"/>
      <c r="W17" s="55">
        <f t="shared" si="1"/>
        <v>1428392850000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2" t="s">
        <v>31</v>
      </c>
      <c r="D18" s="23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695705227</v>
      </c>
      <c r="Q18" s="11"/>
      <c r="R18" s="11"/>
      <c r="S18" s="11"/>
      <c r="T18" s="11"/>
      <c r="U18" s="11">
        <f t="shared" si="4"/>
        <v>695705227</v>
      </c>
      <c r="V18" s="25"/>
      <c r="W18" s="55">
        <f t="shared" si="1"/>
        <v>695705227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2" t="s">
        <v>4</v>
      </c>
      <c r="D19" s="23" t="s">
        <v>27</v>
      </c>
      <c r="F19" s="11"/>
      <c r="G19" s="11"/>
      <c r="H19" s="11"/>
      <c r="I19" s="11"/>
      <c r="J19" s="11">
        <v>7911000</v>
      </c>
      <c r="K19" s="11">
        <v>344340000</v>
      </c>
      <c r="L19" s="11"/>
      <c r="M19" s="11"/>
      <c r="N19" s="11"/>
      <c r="O19" s="11"/>
      <c r="P19" s="11">
        <v>9500000</v>
      </c>
      <c r="Q19" s="11"/>
      <c r="R19" s="11">
        <v>12520000</v>
      </c>
      <c r="S19" s="11"/>
      <c r="T19" s="11"/>
      <c r="U19" s="11">
        <f t="shared" si="4"/>
        <v>374271000</v>
      </c>
      <c r="V19" s="25"/>
      <c r="W19" s="5">
        <f t="shared" si="1"/>
        <v>374271000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2" t="s">
        <v>71</v>
      </c>
      <c r="D20" s="23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4"/>
        <v>0</v>
      </c>
      <c r="V20" s="25"/>
      <c r="W20" s="5">
        <f t="shared" si="1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2" t="s">
        <v>72</v>
      </c>
      <c r="D21" s="23" t="s">
        <v>29</v>
      </c>
      <c r="F21" s="11">
        <v>105969675</v>
      </c>
      <c r="G21" s="11">
        <v>51681021</v>
      </c>
      <c r="H21" s="11">
        <v>134820410</v>
      </c>
      <c r="I21" s="11">
        <v>142719872</v>
      </c>
      <c r="J21" s="11">
        <v>205871520</v>
      </c>
      <c r="K21" s="11">
        <v>4170018107</v>
      </c>
      <c r="L21" s="11">
        <v>396987170</v>
      </c>
      <c r="M21" s="11">
        <v>130841195</v>
      </c>
      <c r="N21" s="11">
        <v>65028969</v>
      </c>
      <c r="O21" s="11">
        <v>98003579</v>
      </c>
      <c r="P21" s="11">
        <v>252844927</v>
      </c>
      <c r="Q21" s="11">
        <v>19251359</v>
      </c>
      <c r="R21" s="11">
        <v>174679662</v>
      </c>
      <c r="S21" s="11">
        <v>58440000</v>
      </c>
      <c r="T21" s="11"/>
      <c r="U21" s="11">
        <f t="shared" si="4"/>
        <v>6007157466</v>
      </c>
      <c r="V21" s="25"/>
      <c r="W21" s="55">
        <f t="shared" si="1"/>
        <v>5948717466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2" t="s">
        <v>73</v>
      </c>
      <c r="D22" s="23" t="s">
        <v>51</v>
      </c>
      <c r="F22" s="11"/>
      <c r="G22" s="11"/>
      <c r="H22" s="11"/>
      <c r="I22" s="11">
        <v>0</v>
      </c>
      <c r="J22" s="11"/>
      <c r="K22" s="11">
        <v>1520000000</v>
      </c>
      <c r="L22" s="11"/>
      <c r="M22" s="11"/>
      <c r="N22" s="11">
        <v>4421950147</v>
      </c>
      <c r="O22" s="11"/>
      <c r="P22" s="11"/>
      <c r="Q22" s="11">
        <v>391828094018</v>
      </c>
      <c r="R22" s="11"/>
      <c r="S22" s="11"/>
      <c r="T22" s="11"/>
      <c r="U22" s="11">
        <f t="shared" si="4"/>
        <v>397770044165</v>
      </c>
      <c r="V22" s="25"/>
      <c r="W22" s="55">
        <f t="shared" si="1"/>
        <v>397770044165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2">
        <v>14</v>
      </c>
      <c r="D23" s="23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4"/>
        <v>0</v>
      </c>
      <c r="V23" s="25"/>
      <c r="W23" s="5">
        <f t="shared" si="1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2" t="s">
        <v>74</v>
      </c>
      <c r="D24" s="23" t="s">
        <v>5</v>
      </c>
      <c r="F24" s="11">
        <v>195441368</v>
      </c>
      <c r="G24" s="11">
        <v>-102942756</v>
      </c>
      <c r="H24" s="11">
        <v>-452985405</v>
      </c>
      <c r="I24" s="11">
        <v>2703214187</v>
      </c>
      <c r="J24" s="11">
        <v>1496229585</v>
      </c>
      <c r="K24" s="11">
        <v>56808395833</v>
      </c>
      <c r="L24" s="11">
        <v>-1960402582</v>
      </c>
      <c r="M24" s="11">
        <v>4133596998</v>
      </c>
      <c r="N24" s="11">
        <v>-21166240456</v>
      </c>
      <c r="O24" s="11">
        <v>-7856487545</v>
      </c>
      <c r="P24" s="11">
        <v>463777024</v>
      </c>
      <c r="Q24" s="11">
        <v>-1582906315</v>
      </c>
      <c r="R24" s="11">
        <v>-2670353258</v>
      </c>
      <c r="S24" s="11">
        <v>153886000</v>
      </c>
      <c r="T24" s="11"/>
      <c r="U24" s="11">
        <f t="shared" si="4"/>
        <v>30162222678</v>
      </c>
      <c r="V24" s="25"/>
      <c r="W24" s="55">
        <f t="shared" si="1"/>
        <v>30008336678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49" customFormat="1" ht="24.75" customHeight="1">
      <c r="A25" s="41"/>
      <c r="B25" s="50"/>
      <c r="C25" s="43"/>
      <c r="D25" s="44" t="s">
        <v>6</v>
      </c>
      <c r="E25" s="45"/>
      <c r="F25" s="57">
        <f>SUM(F26,F27,F28,F29,F30,F31,F32,F41,F42,F46,F47,F48,F49)</f>
        <v>6024260306</v>
      </c>
      <c r="G25" s="57">
        <f aca="true" t="shared" si="5" ref="G25:T25">SUM(G26,G27,G28,G29,G30,G31,G32,G41,G42,G46,G47,G48,G49)</f>
        <v>2905645382</v>
      </c>
      <c r="H25" s="57">
        <f t="shared" si="5"/>
        <v>7750943267</v>
      </c>
      <c r="I25" s="57">
        <f t="shared" si="5"/>
        <v>17779368293</v>
      </c>
      <c r="J25" s="57">
        <f t="shared" si="5"/>
        <v>140020731941</v>
      </c>
      <c r="K25" s="57">
        <f t="shared" si="5"/>
        <v>989018102853</v>
      </c>
      <c r="L25" s="57">
        <f t="shared" si="5"/>
        <v>74359658536</v>
      </c>
      <c r="M25" s="57">
        <f t="shared" si="5"/>
        <v>68046337846</v>
      </c>
      <c r="N25" s="57">
        <f t="shared" si="5"/>
        <v>4696190565</v>
      </c>
      <c r="O25" s="57">
        <f t="shared" si="5"/>
        <v>140339804551</v>
      </c>
      <c r="P25" s="57">
        <f t="shared" si="5"/>
        <v>19926679333</v>
      </c>
      <c r="Q25" s="57">
        <f t="shared" si="5"/>
        <v>704809640533</v>
      </c>
      <c r="R25" s="57">
        <f t="shared" si="5"/>
        <v>20251817778</v>
      </c>
      <c r="S25" s="46">
        <f t="shared" si="5"/>
        <v>1778565000</v>
      </c>
      <c r="T25" s="46">
        <f t="shared" si="5"/>
        <v>11725043000</v>
      </c>
      <c r="U25" s="46">
        <f>SUM(U26,U27,U28,U29,U30,U31,U32,U41,U42,U46,U47,U48,U49)</f>
        <v>2209432789184</v>
      </c>
      <c r="V25" s="48"/>
      <c r="W25" s="56">
        <f>SUM(W26,W27,W28,W29,W30,W31,W32,W41,W42,W46,W47,W48,W49)</f>
        <v>2195929181184</v>
      </c>
      <c r="X25" s="48"/>
      <c r="Y25" s="48">
        <f>+U25-T25-S25</f>
        <v>2195929181184</v>
      </c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17" customFormat="1" ht="22.5" customHeight="1">
      <c r="A26" s="24"/>
      <c r="B26" s="22" t="s">
        <v>7</v>
      </c>
      <c r="D26" s="23" t="s">
        <v>8</v>
      </c>
      <c r="F26" s="11">
        <v>5336518900</v>
      </c>
      <c r="G26" s="11">
        <v>2566137139</v>
      </c>
      <c r="H26" s="11">
        <v>7036658317</v>
      </c>
      <c r="I26" s="11">
        <v>9636895002</v>
      </c>
      <c r="J26" s="11">
        <v>14238305822</v>
      </c>
      <c r="K26" s="11">
        <v>94859573313</v>
      </c>
      <c r="L26" s="11">
        <v>6949072461</v>
      </c>
      <c r="M26" s="11">
        <v>5215856943</v>
      </c>
      <c r="N26" s="11">
        <v>4044468947</v>
      </c>
      <c r="O26" s="11">
        <v>4716508560</v>
      </c>
      <c r="P26" s="11">
        <v>14483150561</v>
      </c>
      <c r="Q26" s="11">
        <v>10645788007</v>
      </c>
      <c r="R26" s="11">
        <v>12847784159</v>
      </c>
      <c r="S26" s="11">
        <v>1462465000</v>
      </c>
      <c r="T26" s="11">
        <v>6952338000</v>
      </c>
      <c r="U26" s="11">
        <f aca="true" t="shared" si="6" ref="U26:U31">SUM(F26:T26)</f>
        <v>200991521131</v>
      </c>
      <c r="V26" s="25"/>
      <c r="W26" s="55">
        <f t="shared" si="1"/>
        <v>192576718131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2" t="s">
        <v>9</v>
      </c>
      <c r="D27" s="23" t="s">
        <v>10</v>
      </c>
      <c r="F27" s="11">
        <v>213480341</v>
      </c>
      <c r="G27" s="11">
        <v>122888655</v>
      </c>
      <c r="H27" s="11">
        <v>300019990</v>
      </c>
      <c r="I27" s="11">
        <v>452485833</v>
      </c>
      <c r="J27" s="11">
        <v>891603008</v>
      </c>
      <c r="K27" s="11">
        <v>5852858515</v>
      </c>
      <c r="L27" s="11">
        <v>458117073</v>
      </c>
      <c r="M27" s="11">
        <v>266863903</v>
      </c>
      <c r="N27" s="11">
        <v>164651788</v>
      </c>
      <c r="O27" s="11">
        <v>566617007</v>
      </c>
      <c r="P27" s="11">
        <v>3309820962</v>
      </c>
      <c r="Q27" s="11">
        <v>786890803</v>
      </c>
      <c r="R27" s="11">
        <v>1045884815</v>
      </c>
      <c r="S27" s="11">
        <v>136734000</v>
      </c>
      <c r="T27" s="11">
        <v>2720791000</v>
      </c>
      <c r="U27" s="11">
        <f t="shared" si="6"/>
        <v>17289707693</v>
      </c>
      <c r="V27" s="25"/>
      <c r="W27" s="55">
        <f t="shared" si="1"/>
        <v>14432182693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2" t="s">
        <v>11</v>
      </c>
      <c r="D28" s="23" t="s">
        <v>52</v>
      </c>
      <c r="F28" s="11">
        <v>230223588</v>
      </c>
      <c r="G28" s="11">
        <v>169446005</v>
      </c>
      <c r="H28" s="11">
        <v>200526712</v>
      </c>
      <c r="I28" s="11">
        <v>202519782</v>
      </c>
      <c r="J28" s="11">
        <v>124431084</v>
      </c>
      <c r="K28" s="11">
        <v>2950601544</v>
      </c>
      <c r="L28" s="11">
        <v>119629375</v>
      </c>
      <c r="M28" s="11">
        <v>66572796</v>
      </c>
      <c r="N28" s="11">
        <v>172462203</v>
      </c>
      <c r="O28" s="11"/>
      <c r="P28" s="11">
        <v>442302290</v>
      </c>
      <c r="Q28" s="11">
        <v>27138859</v>
      </c>
      <c r="R28" s="11">
        <v>304019842</v>
      </c>
      <c r="S28" s="11">
        <v>61722000</v>
      </c>
      <c r="T28" s="11"/>
      <c r="U28" s="11">
        <f t="shared" si="6"/>
        <v>5071596080</v>
      </c>
      <c r="V28" s="25"/>
      <c r="W28" s="55">
        <f t="shared" si="1"/>
        <v>5009874080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2" t="s">
        <v>12</v>
      </c>
      <c r="D29" s="23" t="s">
        <v>14</v>
      </c>
      <c r="F29" s="11">
        <v>78964922</v>
      </c>
      <c r="G29" s="11"/>
      <c r="H29" s="11"/>
      <c r="I29" s="11"/>
      <c r="J29" s="11"/>
      <c r="K29" s="11">
        <v>891661204</v>
      </c>
      <c r="L29" s="11"/>
      <c r="M29" s="11"/>
      <c r="N29" s="11"/>
      <c r="O29" s="11"/>
      <c r="P29" s="11"/>
      <c r="Q29" s="11">
        <v>533162185</v>
      </c>
      <c r="R29" s="11">
        <v>138465000</v>
      </c>
      <c r="S29" s="11"/>
      <c r="T29" s="11"/>
      <c r="U29" s="11">
        <f t="shared" si="6"/>
        <v>1642253311</v>
      </c>
      <c r="V29" s="25"/>
      <c r="W29" s="55">
        <f t="shared" si="1"/>
        <v>1642253311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2" t="s">
        <v>13</v>
      </c>
      <c r="D30" s="23" t="s">
        <v>30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918000</v>
      </c>
      <c r="T30" s="11">
        <v>922959000</v>
      </c>
      <c r="U30" s="11">
        <f t="shared" si="6"/>
        <v>923877000</v>
      </c>
      <c r="V30" s="25"/>
      <c r="W30" s="5">
        <f t="shared" si="1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>
      <c r="A31" s="24"/>
      <c r="B31" s="22" t="s">
        <v>75</v>
      </c>
      <c r="D31" s="23" t="s">
        <v>67</v>
      </c>
      <c r="F31" s="11"/>
      <c r="G31" s="11"/>
      <c r="H31" s="11"/>
      <c r="I31" s="11">
        <v>93229554</v>
      </c>
      <c r="J31" s="11">
        <v>1287071107</v>
      </c>
      <c r="K31" s="11">
        <v>123249999</v>
      </c>
      <c r="L31" s="11"/>
      <c r="M31" s="11"/>
      <c r="N31" s="11"/>
      <c r="O31" s="11"/>
      <c r="P31" s="11"/>
      <c r="Q31" s="11">
        <v>3804732125</v>
      </c>
      <c r="R31" s="11"/>
      <c r="S31" s="11"/>
      <c r="T31" s="11"/>
      <c r="U31" s="11">
        <f t="shared" si="6"/>
        <v>5308282785</v>
      </c>
      <c r="V31" s="25"/>
      <c r="W31" s="55">
        <f t="shared" si="1"/>
        <v>5308282785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5" customFormat="1" ht="22.5" customHeight="1">
      <c r="A32" s="24"/>
      <c r="B32" s="22" t="s">
        <v>76</v>
      </c>
      <c r="C32" s="17"/>
      <c r="D32" s="28" t="s">
        <v>68</v>
      </c>
      <c r="E32" s="17"/>
      <c r="F32" s="11">
        <f aca="true" t="shared" si="7" ref="F32:L32">SUM(F33:F40)</f>
        <v>32183987</v>
      </c>
      <c r="G32" s="11">
        <f t="shared" si="7"/>
        <v>13167611</v>
      </c>
      <c r="H32" s="11">
        <f t="shared" si="7"/>
        <v>137069813</v>
      </c>
      <c r="I32" s="11">
        <f t="shared" si="7"/>
        <v>38498861</v>
      </c>
      <c r="J32" s="11">
        <f t="shared" si="7"/>
        <v>117359590</v>
      </c>
      <c r="K32" s="11">
        <f t="shared" si="7"/>
        <v>3094653697</v>
      </c>
      <c r="L32" s="11">
        <f t="shared" si="7"/>
        <v>458919997</v>
      </c>
      <c r="M32" s="11">
        <f>SUM(M33:M40)</f>
        <v>59580979</v>
      </c>
      <c r="N32" s="11">
        <f>SUM(N33:N40)</f>
        <v>13050462</v>
      </c>
      <c r="O32" s="11">
        <f>SUM(O33:O40)</f>
        <v>155638011</v>
      </c>
      <c r="P32" s="11">
        <f>SUM(P33:P40)</f>
        <v>454123986</v>
      </c>
      <c r="Q32" s="11">
        <f>SUM(Q33:Q40)</f>
        <v>19243192</v>
      </c>
      <c r="R32" s="11">
        <f>SUM(R33:R40)</f>
        <v>175088803</v>
      </c>
      <c r="S32" s="11">
        <f>SUM(S33:S39)</f>
        <v>71499000</v>
      </c>
      <c r="T32" s="11">
        <f>SUM(T33:T39)</f>
        <v>76862000</v>
      </c>
      <c r="U32" s="11">
        <f>SUM(U33:U40)</f>
        <v>4916939989</v>
      </c>
      <c r="V32" s="6"/>
      <c r="W32" s="5">
        <f t="shared" si="1"/>
        <v>4768578989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>
      <c r="A33" s="24"/>
      <c r="B33" s="38" t="s">
        <v>20</v>
      </c>
      <c r="C33" s="36"/>
      <c r="D33" s="39" t="s">
        <v>38</v>
      </c>
      <c r="F33" s="12"/>
      <c r="G33" s="12"/>
      <c r="H33" s="12"/>
      <c r="I33" s="12"/>
      <c r="J33" s="12"/>
      <c r="K33" s="12">
        <v>1521771</v>
      </c>
      <c r="L33" s="12"/>
      <c r="M33" s="12"/>
      <c r="N33" s="12"/>
      <c r="O33" s="12"/>
      <c r="P33" s="12"/>
      <c r="Q33" s="12"/>
      <c r="R33" s="12"/>
      <c r="S33" s="12"/>
      <c r="T33" s="12"/>
      <c r="U33" s="12">
        <f aca="true" t="shared" si="8" ref="U33:U41">SUM(F33:T33)</f>
        <v>1521771</v>
      </c>
      <c r="V33" s="25"/>
      <c r="W33" s="5">
        <f t="shared" si="1"/>
        <v>1521771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7" customFormat="1" ht="22.5" customHeight="1">
      <c r="A34" s="24"/>
      <c r="B34" s="26" t="s">
        <v>39</v>
      </c>
      <c r="D34" s="23" t="s">
        <v>98</v>
      </c>
      <c r="F34" s="11"/>
      <c r="G34" s="11"/>
      <c r="H34" s="11"/>
      <c r="I34" s="11"/>
      <c r="J34" s="11"/>
      <c r="K34" s="11">
        <v>72000003</v>
      </c>
      <c r="L34" s="11"/>
      <c r="M34" s="11"/>
      <c r="N34" s="11"/>
      <c r="O34" s="11"/>
      <c r="P34" s="11"/>
      <c r="Q34" s="11"/>
      <c r="R34" s="11"/>
      <c r="S34" s="11"/>
      <c r="T34" s="11"/>
      <c r="U34" s="11">
        <f t="shared" si="8"/>
        <v>72000003</v>
      </c>
      <c r="V34" s="25"/>
      <c r="W34" s="5">
        <f t="shared" si="1"/>
        <v>72000003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7" customFormat="1" ht="22.5" customHeight="1">
      <c r="A35" s="24"/>
      <c r="B35" s="26" t="s">
        <v>31</v>
      </c>
      <c r="D35" s="23" t="s">
        <v>33</v>
      </c>
      <c r="F35" s="11"/>
      <c r="G35" s="11"/>
      <c r="H35" s="11"/>
      <c r="I35" s="11"/>
      <c r="J35" s="11"/>
      <c r="K35" s="11">
        <v>36556800</v>
      </c>
      <c r="L35" s="11">
        <v>439638432</v>
      </c>
      <c r="M35" s="11"/>
      <c r="N35" s="11"/>
      <c r="O35" s="11"/>
      <c r="P35" s="11">
        <v>18436000</v>
      </c>
      <c r="Q35" s="11"/>
      <c r="R35" s="11"/>
      <c r="S35" s="11"/>
      <c r="T35" s="11"/>
      <c r="U35" s="11">
        <f t="shared" si="8"/>
        <v>494631232</v>
      </c>
      <c r="V35" s="25"/>
      <c r="W35" s="55">
        <f t="shared" si="1"/>
        <v>494631232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17" customFormat="1" ht="22.5" customHeight="1">
      <c r="A36" s="24"/>
      <c r="B36" s="26" t="s">
        <v>32</v>
      </c>
      <c r="D36" s="23" t="s">
        <v>34</v>
      </c>
      <c r="F36" s="11"/>
      <c r="G36" s="11"/>
      <c r="H36" s="11"/>
      <c r="I36" s="11"/>
      <c r="J36" s="11"/>
      <c r="K36" s="11">
        <v>15976981</v>
      </c>
      <c r="L36" s="11"/>
      <c r="M36" s="11"/>
      <c r="N36" s="11"/>
      <c r="O36" s="11">
        <v>26199218</v>
      </c>
      <c r="P36" s="11"/>
      <c r="Q36" s="11"/>
      <c r="R36" s="11"/>
      <c r="S36" s="11">
        <v>2087000</v>
      </c>
      <c r="T36" s="11"/>
      <c r="U36" s="11">
        <f t="shared" si="8"/>
        <v>44263199</v>
      </c>
      <c r="V36" s="25"/>
      <c r="W36" s="55">
        <f t="shared" si="1"/>
        <v>42176199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17" customFormat="1" ht="22.5" customHeight="1">
      <c r="A37" s="24"/>
      <c r="B37" s="26" t="s">
        <v>37</v>
      </c>
      <c r="D37" s="23" t="s">
        <v>47</v>
      </c>
      <c r="F37" s="11"/>
      <c r="G37" s="11"/>
      <c r="H37" s="11">
        <v>3543426</v>
      </c>
      <c r="I37" s="11"/>
      <c r="J37" s="11"/>
      <c r="K37" s="11">
        <v>2720544530</v>
      </c>
      <c r="L37" s="11"/>
      <c r="M37" s="11">
        <v>44440222</v>
      </c>
      <c r="N37" s="11">
        <v>0</v>
      </c>
      <c r="O37" s="11"/>
      <c r="P37" s="11">
        <v>76451627</v>
      </c>
      <c r="Q37" s="11"/>
      <c r="R37" s="11"/>
      <c r="S37" s="11">
        <v>50925000</v>
      </c>
      <c r="T37" s="11"/>
      <c r="U37" s="11">
        <f t="shared" si="8"/>
        <v>2895904805</v>
      </c>
      <c r="V37" s="25"/>
      <c r="W37" s="55">
        <f t="shared" si="1"/>
        <v>2844979805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17" customFormat="1" ht="22.5" customHeight="1">
      <c r="A38" s="24"/>
      <c r="B38" s="26" t="s">
        <v>21</v>
      </c>
      <c r="D38" s="23" t="s">
        <v>36</v>
      </c>
      <c r="F38" s="11">
        <v>3906280</v>
      </c>
      <c r="G38" s="11">
        <v>13124612</v>
      </c>
      <c r="H38" s="11">
        <v>51912977</v>
      </c>
      <c r="I38" s="11">
        <v>38498861</v>
      </c>
      <c r="J38" s="11">
        <v>37933043</v>
      </c>
      <c r="K38" s="11">
        <v>85254172</v>
      </c>
      <c r="L38" s="11">
        <v>14064955</v>
      </c>
      <c r="M38" s="11">
        <v>15140757</v>
      </c>
      <c r="N38" s="11">
        <v>2587316</v>
      </c>
      <c r="O38" s="11">
        <v>44003127</v>
      </c>
      <c r="P38" s="11">
        <v>16990385</v>
      </c>
      <c r="Q38" s="11">
        <v>10851725</v>
      </c>
      <c r="R38" s="11">
        <v>26872749</v>
      </c>
      <c r="S38" s="11">
        <v>12420000</v>
      </c>
      <c r="T38" s="11">
        <v>54333000</v>
      </c>
      <c r="U38" s="11">
        <f t="shared" si="8"/>
        <v>427893959</v>
      </c>
      <c r="V38" s="25"/>
      <c r="W38" s="55">
        <f t="shared" si="1"/>
        <v>361140959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17" customFormat="1" ht="22.5" customHeight="1">
      <c r="A39" s="24"/>
      <c r="B39" s="26" t="s">
        <v>23</v>
      </c>
      <c r="D39" s="23" t="s">
        <v>35</v>
      </c>
      <c r="F39" s="11">
        <v>28277707</v>
      </c>
      <c r="G39" s="11">
        <v>42999</v>
      </c>
      <c r="H39" s="11">
        <v>81613410</v>
      </c>
      <c r="I39" s="11">
        <v>0</v>
      </c>
      <c r="J39" s="11">
        <v>79426547</v>
      </c>
      <c r="K39" s="11">
        <v>162799440</v>
      </c>
      <c r="L39" s="11">
        <v>5216610</v>
      </c>
      <c r="M39" s="11">
        <v>0</v>
      </c>
      <c r="N39" s="11">
        <v>10463146</v>
      </c>
      <c r="O39" s="11">
        <v>85435666</v>
      </c>
      <c r="P39" s="11">
        <v>342245974</v>
      </c>
      <c r="Q39" s="11">
        <v>8391467</v>
      </c>
      <c r="R39" s="11">
        <v>148216054</v>
      </c>
      <c r="S39" s="11">
        <v>6067000</v>
      </c>
      <c r="T39" s="11">
        <v>22529000</v>
      </c>
      <c r="U39" s="11">
        <f t="shared" si="8"/>
        <v>980725020</v>
      </c>
      <c r="V39" s="25"/>
      <c r="W39" s="55">
        <f t="shared" si="1"/>
        <v>952129020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17" customFormat="1" ht="22.5" customHeight="1">
      <c r="A40" s="24"/>
      <c r="B40" s="26" t="s">
        <v>96</v>
      </c>
      <c r="D40" s="23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8"/>
        <v>0</v>
      </c>
      <c r="V40" s="25"/>
      <c r="W40" s="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17" customFormat="1" ht="22.5" customHeight="1">
      <c r="A41" s="24"/>
      <c r="B41" s="29">
        <v>30</v>
      </c>
      <c r="C41" s="30"/>
      <c r="D41" s="31" t="s">
        <v>100</v>
      </c>
      <c r="F41" s="13"/>
      <c r="G41" s="13"/>
      <c r="H41" s="13"/>
      <c r="I41" s="13">
        <v>0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>
        <f t="shared" si="8"/>
        <v>0</v>
      </c>
      <c r="V41" s="25"/>
      <c r="W41" s="5">
        <f t="shared" si="1"/>
        <v>0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22.5" customHeight="1">
      <c r="A42" s="3"/>
      <c r="B42" s="29" t="s">
        <v>77</v>
      </c>
      <c r="C42" s="30"/>
      <c r="D42" s="31" t="s">
        <v>15</v>
      </c>
      <c r="E42" s="17"/>
      <c r="F42" s="13">
        <f>SUM(F43:F45)</f>
        <v>0</v>
      </c>
      <c r="G42" s="13">
        <f aca="true" t="shared" si="9" ref="G42:U42">SUM(G43:G45)</f>
        <v>0</v>
      </c>
      <c r="H42" s="13">
        <f t="shared" si="9"/>
        <v>0</v>
      </c>
      <c r="I42" s="13">
        <f t="shared" si="9"/>
        <v>5590277611</v>
      </c>
      <c r="J42" s="13">
        <f t="shared" si="9"/>
        <v>101123469718</v>
      </c>
      <c r="K42" s="13">
        <f t="shared" si="9"/>
        <v>802149785589</v>
      </c>
      <c r="L42" s="13">
        <f t="shared" si="9"/>
        <v>60943512000</v>
      </c>
      <c r="M42" s="13">
        <f t="shared" si="9"/>
        <v>51847217600</v>
      </c>
      <c r="N42" s="13">
        <f t="shared" si="9"/>
        <v>196985915</v>
      </c>
      <c r="O42" s="13">
        <f t="shared" si="9"/>
        <v>114625931934</v>
      </c>
      <c r="P42" s="13">
        <f t="shared" si="9"/>
        <v>0</v>
      </c>
      <c r="Q42" s="13">
        <f>SUM(Q43:Q45)</f>
        <v>325969802164</v>
      </c>
      <c r="R42" s="13">
        <f t="shared" si="9"/>
        <v>3802806852</v>
      </c>
      <c r="S42" s="13">
        <f t="shared" si="9"/>
        <v>0</v>
      </c>
      <c r="T42" s="13">
        <f t="shared" si="9"/>
        <v>0</v>
      </c>
      <c r="U42" s="51">
        <f t="shared" si="9"/>
        <v>1466249789383</v>
      </c>
      <c r="V42" s="2"/>
      <c r="W42" s="5">
        <f t="shared" si="1"/>
        <v>1466249789383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>
      <c r="A43" s="24"/>
      <c r="B43" s="26" t="s">
        <v>20</v>
      </c>
      <c r="D43" s="23" t="s">
        <v>42</v>
      </c>
      <c r="F43" s="11">
        <v>0</v>
      </c>
      <c r="G43" s="11"/>
      <c r="H43" s="11"/>
      <c r="I43" s="11">
        <v>533233355</v>
      </c>
      <c r="J43" s="11">
        <v>322339982</v>
      </c>
      <c r="K43" s="11">
        <v>1751631647</v>
      </c>
      <c r="L43" s="11">
        <v>155459287</v>
      </c>
      <c r="M43" s="11">
        <v>1142268508</v>
      </c>
      <c r="N43" s="11">
        <v>196985915</v>
      </c>
      <c r="O43" s="11"/>
      <c r="P43" s="11"/>
      <c r="Q43" s="11"/>
      <c r="R43" s="11">
        <v>919449652</v>
      </c>
      <c r="S43" s="11"/>
      <c r="T43" s="11"/>
      <c r="U43" s="11">
        <f aca="true" t="shared" si="10" ref="U43:U49">SUM(F43:T43)</f>
        <v>5021368346</v>
      </c>
      <c r="V43" s="25"/>
      <c r="W43" s="55">
        <f t="shared" si="1"/>
        <v>5021368346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17" customFormat="1" ht="22.5" customHeight="1">
      <c r="A44" s="24"/>
      <c r="B44" s="26" t="s">
        <v>39</v>
      </c>
      <c r="D44" s="23" t="s">
        <v>43</v>
      </c>
      <c r="F44" s="11"/>
      <c r="G44" s="11"/>
      <c r="H44" s="11"/>
      <c r="I44" s="11">
        <v>5057044256</v>
      </c>
      <c r="J44" s="11">
        <v>100801129736</v>
      </c>
      <c r="K44" s="11">
        <v>800398153942</v>
      </c>
      <c r="L44" s="11">
        <v>60788052713</v>
      </c>
      <c r="M44" s="11">
        <v>50704949092</v>
      </c>
      <c r="N44" s="11"/>
      <c r="O44" s="11">
        <v>114625931934</v>
      </c>
      <c r="P44" s="11"/>
      <c r="Q44" s="11">
        <v>325969802164</v>
      </c>
      <c r="R44" s="11">
        <v>2883357200</v>
      </c>
      <c r="S44" s="11"/>
      <c r="T44" s="11"/>
      <c r="U44" s="11">
        <f t="shared" si="10"/>
        <v>1461228421037</v>
      </c>
      <c r="V44" s="25"/>
      <c r="W44" s="55">
        <f t="shared" si="1"/>
        <v>1461228421037</v>
      </c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17" customFormat="1" ht="22.5" customHeight="1">
      <c r="A45" s="24"/>
      <c r="B45" s="26" t="s">
        <v>31</v>
      </c>
      <c r="D45" s="23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0"/>
        <v>0</v>
      </c>
      <c r="V45" s="25"/>
      <c r="W45" s="5">
        <f t="shared" si="1"/>
        <v>0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17" customFormat="1" ht="22.5" customHeight="1">
      <c r="A46" s="24"/>
      <c r="B46" s="22" t="s">
        <v>16</v>
      </c>
      <c r="D46" s="23" t="s">
        <v>40</v>
      </c>
      <c r="F46" s="11"/>
      <c r="G46" s="11"/>
      <c r="H46" s="11"/>
      <c r="I46" s="11"/>
      <c r="J46" s="11"/>
      <c r="K46" s="11">
        <v>0</v>
      </c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10"/>
        <v>0</v>
      </c>
      <c r="V46" s="25"/>
      <c r="W46" s="5">
        <f t="shared" si="1"/>
        <v>0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17" customFormat="1" ht="22.5" customHeight="1">
      <c r="A47" s="24"/>
      <c r="B47" s="22" t="s">
        <v>17</v>
      </c>
      <c r="D47" s="23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339431678542</v>
      </c>
      <c r="R47" s="11"/>
      <c r="S47" s="11"/>
      <c r="T47" s="11"/>
      <c r="U47" s="11">
        <f>SUM(F47:T47)</f>
        <v>339431678542</v>
      </c>
      <c r="V47" s="25"/>
      <c r="W47" s="55">
        <f t="shared" si="1"/>
        <v>339431678542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7" customFormat="1" ht="22.5" customHeight="1">
      <c r="A48" s="24"/>
      <c r="B48" s="22" t="s">
        <v>78</v>
      </c>
      <c r="D48" s="23" t="s">
        <v>41</v>
      </c>
      <c r="F48" s="11">
        <v>132888568</v>
      </c>
      <c r="G48" s="11">
        <v>34005972</v>
      </c>
      <c r="H48" s="11">
        <v>76668435</v>
      </c>
      <c r="I48" s="11">
        <v>1765461650</v>
      </c>
      <c r="J48" s="11">
        <v>22238491612</v>
      </c>
      <c r="K48" s="11">
        <v>79095718992</v>
      </c>
      <c r="L48" s="11">
        <v>5430407630</v>
      </c>
      <c r="M48" s="11">
        <v>10590245625</v>
      </c>
      <c r="N48" s="11">
        <v>104571250</v>
      </c>
      <c r="O48" s="11">
        <v>20275109039</v>
      </c>
      <c r="P48" s="11">
        <v>1237281534</v>
      </c>
      <c r="Q48" s="11">
        <v>23591204656</v>
      </c>
      <c r="R48" s="11">
        <v>1937768307</v>
      </c>
      <c r="S48" s="11">
        <v>45227000</v>
      </c>
      <c r="T48" s="11">
        <v>1052093000</v>
      </c>
      <c r="U48" s="11">
        <f t="shared" si="10"/>
        <v>167607143270</v>
      </c>
      <c r="V48" s="25"/>
      <c r="W48" s="55">
        <f t="shared" si="1"/>
        <v>166509823270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17" customFormat="1" ht="22.5" customHeight="1">
      <c r="A49" s="24"/>
      <c r="B49" s="29" t="s">
        <v>79</v>
      </c>
      <c r="C49" s="30"/>
      <c r="D49" s="31" t="s">
        <v>19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/>
      <c r="T49" s="13"/>
      <c r="U49" s="13">
        <f t="shared" si="10"/>
        <v>0</v>
      </c>
      <c r="V49" s="25"/>
      <c r="W49" s="5">
        <f t="shared" si="1"/>
        <v>0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6:34" ht="25.5" customHeight="1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>+S9-S25</f>
        <v>181020000</v>
      </c>
      <c r="T51" s="10">
        <f>+T9-T25</f>
        <v>-529759000</v>
      </c>
      <c r="U51" s="4">
        <f>+U9-U25</f>
        <v>-39206840614</v>
      </c>
      <c r="V51" s="4">
        <f>+V9-V25</f>
        <v>0</v>
      </c>
      <c r="W51" s="4">
        <f>+W9-W25</f>
        <v>-38858101614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37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Juan Jutronic Oyarzun (Dirplan)</cp:lastModifiedBy>
  <cp:lastPrinted>2021-12-13T15:11:26Z</cp:lastPrinted>
  <dcterms:created xsi:type="dcterms:W3CDTF">1998-06-30T14:14:38Z</dcterms:created>
  <dcterms:modified xsi:type="dcterms:W3CDTF">2021-12-17T12:32:29Z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ord">
    <vt:lpwstr>179.000000000000</vt:lpwstr>
  </property>
  <property fmtid="{D5CDD505-2E9C-101B-9397-08002B2CF9AE}" pid="5" name="Histori">
    <vt:lpwstr>No</vt:lpwstr>
  </property>
  <property fmtid="{D5CDD505-2E9C-101B-9397-08002B2CF9AE}" pid="6" name="Descripci">
    <vt:lpwstr/>
  </property>
  <property fmtid="{D5CDD505-2E9C-101B-9397-08002B2CF9AE}" pid="7" name="url_documen">
    <vt:lpwstr>/InformaciondePresupuestoMOP/balancefinancieromop/Documents/2021/Balance_Noviembre_2021_COVID.xls</vt:lpwstr>
  </property>
  <property fmtid="{D5CDD505-2E9C-101B-9397-08002B2CF9AE}" pid="8" name="Titulo del Balan">
    <vt:lpwstr/>
  </property>
  <property fmtid="{D5CDD505-2E9C-101B-9397-08002B2CF9AE}" pid="9" name="A">
    <vt:lpwstr>2021</vt:lpwstr>
  </property>
</Properties>
</file>