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1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'!$B$1:$G$28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<sst xmlns="http://schemas.openxmlformats.org/spreadsheetml/2006/main" count="53" uniqueCount="46">
  <si>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</si>
  <si>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</si>
  <si>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</si>
  <si>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</si>
  <si>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</si>
  <si>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</si>
  <si>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</si>
  <si>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</si>
  <si>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</si>
  <si>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</si>
  <si>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</si>
  <si>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</si>
  <si>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</si>
  <si>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</si>
  <si>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</si>
  <si>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</si>
  <si>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</si>
  <si>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</si>
  <si>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</si>
  <si>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</si>
  <si>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</si>
  <si>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</si>
  <si>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</si>
  <si>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</si>
  <si>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</si>
  <si>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Valparaíso</t>
  </si>
  <si>
    <t>Metropolitana</t>
  </si>
  <si>
    <t>Aysén</t>
  </si>
  <si>
    <t>O Higgins</t>
  </si>
  <si>
    <t>Bio Bío</t>
  </si>
  <si>
    <t>Magallanes y Ach</t>
  </si>
  <si>
    <t>Interregional</t>
  </si>
  <si>
    <t>Monto Asignado en Ley de Presupuestos (*)</t>
  </si>
  <si>
    <t>(*) Nota: a algunas iniciativas se les corrigió la región, por lo que la distribución del monto ley por región podría ser levemente diferente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</si>
  <si>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</si>
  <si>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</si>
  <si>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</si>
  <si>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</si>
  <si>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</si>
  <si>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Dirección de Planeamiento </t>
  </si>
  <si>
    <t>Subdirección de Servicios Sanitarios Rurales</t>
  </si>
  <si>
    <t>Dirección General de Concesiones de Obras Públicas</t>
  </si>
  <si>
    <t xml:space="preserve">Dirección General de Aguas </t>
  </si>
  <si>
    <t xml:space="preserve">Instituto Nacional de Hidráulica </t>
  </si>
  <si>
    <t xml:space="preserve">Superintendencia de Servicios Sanitarios </t>
  </si>
  <si>
    <t>SITUACION AL CIERRE DEL MES DE NOVIEMBRE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</si>
</sst>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zoomScalePageLayoutView="0" workbookViewId="0" topLeftCell="A1">
      <selection activeCell="I1" sqref="I1:P16384"/>
    </sheetView>
  </sheetViews>
  <sheetFormatPr defaultColWidth="11.421875" defaultRowHeight="12.75"/>
  <cols>
    <col min="1" max="1" width="4.57421875" style="7" customWidth="1"/>
    <col min="2" max="2" width="54.57421875" style="7" customWidth="1"/>
    <col min="3" max="3" width="26.42187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8" width="9.28125" style="7" customWidth="1"/>
    <col min="9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21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45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34</v>
      </c>
      <c r="C12" s="1">
        <v>37590026</v>
      </c>
      <c r="D12" s="1">
        <v>8720551</v>
      </c>
      <c r="E12" s="1">
        <v>8618559</v>
      </c>
      <c r="F12" s="1">
        <v>7168504.051</v>
      </c>
      <c r="G12" s="6">
        <f>+IF(E12=0,"-",F12/E12)</f>
        <v>0.8317520424237973</v>
      </c>
    </row>
    <row r="13" spans="1:7" s="10" customFormat="1" ht="18" customHeight="1">
      <c r="A13" s="4"/>
      <c r="B13" s="16" t="s">
        <v>35</v>
      </c>
      <c r="C13" s="1">
        <v>293591805</v>
      </c>
      <c r="D13" s="1">
        <v>212099761</v>
      </c>
      <c r="E13" s="1">
        <v>209243042</v>
      </c>
      <c r="F13" s="2">
        <v>129397461.26500003</v>
      </c>
      <c r="G13" s="6">
        <f aca="true" t="shared" si="0" ref="G13:G23">+IF(E13=0,"-",F13/E13)</f>
        <v>0.6184074750022036</v>
      </c>
    </row>
    <row r="14" spans="1:7" s="10" customFormat="1" ht="18" customHeight="1">
      <c r="A14" s="4"/>
      <c r="B14" s="16" t="s">
        <v>36</v>
      </c>
      <c r="C14" s="1">
        <v>1913855137</v>
      </c>
      <c r="D14" s="1">
        <v>1542961468</v>
      </c>
      <c r="E14" s="1">
        <v>1535165590</v>
      </c>
      <c r="F14" s="1">
        <v>1088998451.722</v>
      </c>
      <c r="G14" s="6">
        <f t="shared" si="0"/>
        <v>0.709368721404184</v>
      </c>
    </row>
    <row r="15" spans="1:7" s="10" customFormat="1" ht="18" customHeight="1">
      <c r="A15" s="4"/>
      <c r="B15" s="16" t="s">
        <v>37</v>
      </c>
      <c r="C15" s="1">
        <v>115171552</v>
      </c>
      <c r="D15" s="1">
        <v>108472329</v>
      </c>
      <c r="E15" s="1">
        <v>107178416</v>
      </c>
      <c r="F15" s="1">
        <v>86349972.723</v>
      </c>
      <c r="G15" s="6">
        <f t="shared" si="0"/>
        <v>0.8056656922696077</v>
      </c>
    </row>
    <row r="16" spans="1:7" s="10" customFormat="1" ht="18" customHeight="1">
      <c r="A16" s="4"/>
      <c r="B16" s="16" t="s">
        <v>38</v>
      </c>
      <c r="C16" s="1">
        <v>135318267</v>
      </c>
      <c r="D16" s="1">
        <v>131318267</v>
      </c>
      <c r="E16" s="1">
        <v>131318267</v>
      </c>
      <c r="F16" s="1">
        <v>89687928.17899999</v>
      </c>
      <c r="G16" s="6">
        <f t="shared" si="0"/>
        <v>0.6829813568815981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22814</v>
      </c>
      <c r="E17" s="1">
        <v>22814</v>
      </c>
      <c r="F17" s="2">
        <v>22814</v>
      </c>
      <c r="G17" s="6">
        <f t="shared" si="0"/>
        <v>1</v>
      </c>
    </row>
    <row r="18" spans="1:7" s="10" customFormat="1" ht="18" customHeight="1">
      <c r="A18" s="4"/>
      <c r="B18" s="16" t="s">
        <v>39</v>
      </c>
      <c r="C18" s="1">
        <v>806413</v>
      </c>
      <c r="D18" s="1">
        <v>1022018</v>
      </c>
      <c r="E18" s="1">
        <v>1017067</v>
      </c>
      <c r="F18" s="1">
        <v>423777.749</v>
      </c>
      <c r="G18" s="6">
        <f t="shared" si="0"/>
        <v>0.4166665018135482</v>
      </c>
    </row>
    <row r="19" spans="1:7" s="10" customFormat="1" ht="18" customHeight="1">
      <c r="A19" s="4"/>
      <c r="B19" s="16" t="s">
        <v>40</v>
      </c>
      <c r="C19" s="1">
        <v>295780655</v>
      </c>
      <c r="D19" s="1">
        <v>265750296</v>
      </c>
      <c r="E19" s="1">
        <v>263750296</v>
      </c>
      <c r="F19" s="1">
        <v>183226740.6360002</v>
      </c>
      <c r="G19" s="6">
        <f t="shared" si="0"/>
        <v>0.6946977630538855</v>
      </c>
    </row>
    <row r="20" spans="1:7" s="10" customFormat="1" ht="18" customHeight="1">
      <c r="A20" s="4"/>
      <c r="B20" s="16" t="s">
        <v>41</v>
      </c>
      <c r="C20" s="1">
        <v>453554155</v>
      </c>
      <c r="D20" s="1">
        <v>696474480</v>
      </c>
      <c r="E20" s="1">
        <v>693454081</v>
      </c>
      <c r="F20" s="1">
        <v>386069351.45</v>
      </c>
      <c r="G20" s="6">
        <f t="shared" si="0"/>
        <v>0.5567338372185598</v>
      </c>
    </row>
    <row r="21" spans="1:7" s="10" customFormat="1" ht="18" customHeight="1">
      <c r="A21" s="4"/>
      <c r="B21" s="16" t="s">
        <v>42</v>
      </c>
      <c r="C21" s="1">
        <v>15146653</v>
      </c>
      <c r="D21" s="1">
        <v>13401032</v>
      </c>
      <c r="E21" s="1">
        <v>10356388</v>
      </c>
      <c r="F21" s="1">
        <v>3082318.784</v>
      </c>
      <c r="G21" s="6">
        <f t="shared" si="0"/>
        <v>0.29762488466055925</v>
      </c>
    </row>
    <row r="22" spans="1:7" s="10" customFormat="1" ht="18" customHeight="1">
      <c r="A22" s="4"/>
      <c r="B22" s="24" t="s">
        <v>43</v>
      </c>
      <c r="C22" s="1">
        <v>318900</v>
      </c>
      <c r="D22" s="1">
        <v>318900</v>
      </c>
      <c r="E22" s="1">
        <v>0</v>
      </c>
      <c r="F22" s="1">
        <v>0</v>
      </c>
      <c r="G22" s="29" t="str">
        <f t="shared" si="0"/>
        <v>-</v>
      </c>
    </row>
    <row r="23" spans="1:7" s="10" customFormat="1" ht="18" customHeight="1">
      <c r="A23" s="4"/>
      <c r="B23" s="24" t="s">
        <v>44</v>
      </c>
      <c r="C23" s="1">
        <v>227672</v>
      </c>
      <c r="D23" s="1">
        <v>227672</v>
      </c>
      <c r="E23" s="1">
        <v>0</v>
      </c>
      <c r="F23" s="2">
        <v>0</v>
      </c>
      <c r="G23" s="29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SUM(C12:C23)</f>
        <v>3261930684</v>
      </c>
      <c r="D24" s="19">
        <f>SUM(D12:D23)</f>
        <v>2980789588</v>
      </c>
      <c r="E24" s="19">
        <f>+SUM(E12:E23)</f>
        <v>2960124520</v>
      </c>
      <c r="F24" s="19">
        <f>+SUM(F12:F23)</f>
        <v>1974427320.559</v>
      </c>
      <c r="G24" s="20">
        <f>F24/E24</f>
        <v>0.6670081975331903</v>
      </c>
    </row>
    <row r="26" ht="12.75">
      <c r="G26" s="28"/>
    </row>
    <row r="27" spans="3:7" s="26" customFormat="1" ht="15" hidden="1">
      <c r="C27" s="26">
        <f>+C24-'Por region '!C27</f>
        <v>0</v>
      </c>
      <c r="E27" s="26">
        <f>+E24-'Por region '!E27</f>
        <v>0</v>
      </c>
      <c r="F27" s="26">
        <f>+F24-'Por region '!F27</f>
        <v>0</v>
      </c>
      <c r="G27" s="26">
        <f>+G24-'Por region '!G27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11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="90" zoomScaleNormal="90" zoomScalePageLayoutView="0" workbookViewId="0" topLeftCell="A1">
      <selection activeCell="N8" sqref="N8"/>
    </sheetView>
  </sheetViews>
  <sheetFormatPr defaultColWidth="11.421875" defaultRowHeight="12.75"/>
  <cols>
    <col min="1" max="1" width="5.57421875" style="7" customWidth="1"/>
    <col min="2" max="2" width="39.8515625" style="7" bestFit="1" customWidth="1"/>
    <col min="3" max="5" width="24.7109375" style="7" customWidth="1"/>
    <col min="6" max="6" width="23.140625" style="7" customWidth="1"/>
    <col min="7" max="7" width="18.7109375" style="8" customWidth="1"/>
    <col min="8" max="16384" width="11.421875" style="7" customWidth="1"/>
  </cols>
  <sheetData>
    <row r="2" spans="1:7" ht="18">
      <c r="A2" s="9"/>
      <c r="B2" s="30" t="s">
        <v>23</v>
      </c>
      <c r="C2" s="30"/>
      <c r="D2" s="30"/>
      <c r="E2" s="30"/>
      <c r="F2" s="30"/>
      <c r="G2" s="30"/>
    </row>
    <row r="3" spans="1:7" ht="18">
      <c r="A3" s="9"/>
      <c r="B3" s="30" t="s">
        <v>1</v>
      </c>
      <c r="C3" s="30"/>
      <c r="D3" s="30"/>
      <c r="E3" s="30"/>
      <c r="F3" s="30"/>
      <c r="G3" s="30"/>
    </row>
    <row r="4" spans="1:7" ht="18">
      <c r="A4" s="9"/>
      <c r="B4" s="30" t="s">
        <v>22</v>
      </c>
      <c r="C4" s="30"/>
      <c r="D4" s="30"/>
      <c r="E4" s="30"/>
      <c r="F4" s="30"/>
      <c r="G4" s="30"/>
    </row>
    <row r="5" spans="1:7" ht="18">
      <c r="A5" s="9"/>
      <c r="B5" s="30" t="str">
        <f>+'Por servicio '!B7:G7</f>
        <v>SITUACION AL CIERRE DEL MES DE NOVIEMBRE</v>
      </c>
      <c r="C5" s="30"/>
      <c r="D5" s="30"/>
      <c r="E5" s="30"/>
      <c r="F5" s="30"/>
      <c r="G5" s="30"/>
    </row>
    <row r="7" ht="13.5" thickBot="1"/>
    <row r="8" spans="1:7" ht="56.25" customHeight="1" thickBot="1">
      <c r="A8" s="3"/>
      <c r="B8" s="13" t="s">
        <v>19</v>
      </c>
      <c r="C8" s="14" t="s">
        <v>32</v>
      </c>
      <c r="D8" s="14" t="s">
        <v>7</v>
      </c>
      <c r="E8" s="13" t="s">
        <v>4</v>
      </c>
      <c r="F8" s="13" t="s">
        <v>5</v>
      </c>
      <c r="G8" s="13" t="s">
        <v>6</v>
      </c>
    </row>
    <row r="9" spans="1:7" s="10" customFormat="1" ht="18" customHeight="1">
      <c r="A9" s="25"/>
      <c r="B9" s="15" t="s">
        <v>8</v>
      </c>
      <c r="C9" s="1">
        <v>135035236</v>
      </c>
      <c r="D9" s="1">
        <v>106468905</v>
      </c>
      <c r="E9" s="1">
        <v>106468905</v>
      </c>
      <c r="F9" s="1">
        <v>72908425.73499997</v>
      </c>
      <c r="G9" s="6">
        <f>_xlfn.IFERROR(F9/E9,0)</f>
        <v>0.6847860953862536</v>
      </c>
    </row>
    <row r="10" spans="1:7" s="10" customFormat="1" ht="18" customHeight="1">
      <c r="A10" s="25"/>
      <c r="B10" s="16" t="s">
        <v>9</v>
      </c>
      <c r="C10" s="2">
        <v>94691040</v>
      </c>
      <c r="D10" s="2">
        <v>54075568</v>
      </c>
      <c r="E10" s="2">
        <v>54075568</v>
      </c>
      <c r="F10" s="1">
        <v>35663166.719</v>
      </c>
      <c r="G10" s="6">
        <f aca="true" t="shared" si="0" ref="G10:G25">_xlfn.IFERROR(F10/E10,0)</f>
        <v>0.6595060955994027</v>
      </c>
    </row>
    <row r="11" spans="1:7" s="10" customFormat="1" ht="18" customHeight="1">
      <c r="A11" s="25"/>
      <c r="B11" s="16" t="s">
        <v>10</v>
      </c>
      <c r="C11" s="2">
        <v>137888640</v>
      </c>
      <c r="D11" s="2">
        <v>121953696</v>
      </c>
      <c r="E11" s="2">
        <v>121953696</v>
      </c>
      <c r="F11" s="1">
        <v>91316032.68600002</v>
      </c>
      <c r="G11" s="6">
        <f t="shared" si="0"/>
        <v>0.7487762624758828</v>
      </c>
    </row>
    <row r="12" spans="1:7" s="10" customFormat="1" ht="18" customHeight="1">
      <c r="A12" s="25"/>
      <c r="B12" s="16" t="s">
        <v>11</v>
      </c>
      <c r="C12" s="2">
        <v>124882396</v>
      </c>
      <c r="D12" s="2">
        <v>129223125</v>
      </c>
      <c r="E12" s="2">
        <v>129223125</v>
      </c>
      <c r="F12" s="1">
        <v>70164886.44</v>
      </c>
      <c r="G12" s="6">
        <f t="shared" si="0"/>
        <v>0.5429746915654609</v>
      </c>
    </row>
    <row r="13" spans="1:7" s="10" customFormat="1" ht="18" customHeight="1">
      <c r="A13" s="25"/>
      <c r="B13" s="16" t="s">
        <v>12</v>
      </c>
      <c r="C13" s="2">
        <v>163124675</v>
      </c>
      <c r="D13" s="2">
        <v>120744074</v>
      </c>
      <c r="E13" s="2">
        <v>120744074</v>
      </c>
      <c r="F13" s="1">
        <v>80345212.19500001</v>
      </c>
      <c r="G13" s="6">
        <f t="shared" si="0"/>
        <v>0.6654174365112113</v>
      </c>
    </row>
    <row r="14" spans="1:7" s="10" customFormat="1" ht="18" customHeight="1">
      <c r="A14" s="25"/>
      <c r="B14" s="16" t="s">
        <v>25</v>
      </c>
      <c r="C14" s="2">
        <v>278781089</v>
      </c>
      <c r="D14" s="2">
        <v>250001435</v>
      </c>
      <c r="E14" s="2">
        <v>250001435</v>
      </c>
      <c r="F14" s="1">
        <v>193821739.7389999</v>
      </c>
      <c r="G14" s="6">
        <f t="shared" si="0"/>
        <v>0.7752825088343989</v>
      </c>
    </row>
    <row r="15" spans="1:7" s="10" customFormat="1" ht="18" customHeight="1">
      <c r="A15" s="25"/>
      <c r="B15" s="16" t="s">
        <v>26</v>
      </c>
      <c r="C15" s="2">
        <v>359638921</v>
      </c>
      <c r="D15" s="2">
        <v>455926015</v>
      </c>
      <c r="E15" s="2">
        <v>455926015</v>
      </c>
      <c r="F15" s="1">
        <v>299990704.384</v>
      </c>
      <c r="G15" s="6">
        <f t="shared" si="0"/>
        <v>0.6579811077110833</v>
      </c>
    </row>
    <row r="16" spans="1:7" s="10" customFormat="1" ht="18" customHeight="1">
      <c r="A16" s="25"/>
      <c r="B16" s="17" t="s">
        <v>28</v>
      </c>
      <c r="C16" s="2">
        <v>146164970</v>
      </c>
      <c r="D16" s="2">
        <v>113236825</v>
      </c>
      <c r="E16" s="2">
        <v>113236825</v>
      </c>
      <c r="F16" s="1">
        <v>74621094.74200001</v>
      </c>
      <c r="G16" s="6">
        <f t="shared" si="0"/>
        <v>0.6589825769311354</v>
      </c>
    </row>
    <row r="17" spans="1:7" s="10" customFormat="1" ht="18" customHeight="1">
      <c r="A17" s="25"/>
      <c r="B17" s="17" t="s">
        <v>13</v>
      </c>
      <c r="C17" s="2">
        <v>165726364</v>
      </c>
      <c r="D17" s="2">
        <v>144485638</v>
      </c>
      <c r="E17" s="2">
        <v>144485638</v>
      </c>
      <c r="F17" s="1">
        <v>96867466.97100002</v>
      </c>
      <c r="G17" s="6">
        <f t="shared" si="0"/>
        <v>0.67042972790832</v>
      </c>
    </row>
    <row r="18" spans="1:7" s="10" customFormat="1" ht="18" customHeight="1">
      <c r="A18" s="25"/>
      <c r="B18" s="17" t="s">
        <v>20</v>
      </c>
      <c r="C18" s="2">
        <v>110627861</v>
      </c>
      <c r="D18" s="2">
        <v>91466057</v>
      </c>
      <c r="E18" s="2">
        <v>91466057</v>
      </c>
      <c r="F18" s="1">
        <v>50871897.39799999</v>
      </c>
      <c r="G18" s="6">
        <f t="shared" si="0"/>
        <v>0.5561833434888309</v>
      </c>
    </row>
    <row r="19" spans="1:7" s="10" customFormat="1" ht="18" customHeight="1">
      <c r="A19" s="25"/>
      <c r="B19" s="16" t="s">
        <v>29</v>
      </c>
      <c r="C19" s="2">
        <v>300510174</v>
      </c>
      <c r="D19" s="2">
        <v>239169903</v>
      </c>
      <c r="E19" s="2">
        <v>239169903</v>
      </c>
      <c r="F19" s="1">
        <v>172675637.67099994</v>
      </c>
      <c r="G19" s="6">
        <f>_xlfn.IFERROR(F19/E19,0)</f>
        <v>0.7219789593300121</v>
      </c>
    </row>
    <row r="20" spans="1:7" s="10" customFormat="1" ht="18" customHeight="1">
      <c r="A20" s="25"/>
      <c r="B20" s="16" t="s">
        <v>14</v>
      </c>
      <c r="C20" s="2">
        <v>268907150</v>
      </c>
      <c r="D20" s="2">
        <v>204810468</v>
      </c>
      <c r="E20" s="2">
        <v>204810468</v>
      </c>
      <c r="F20" s="1">
        <v>132385333.03799999</v>
      </c>
      <c r="G20" s="6">
        <f t="shared" si="0"/>
        <v>0.6463797203861669</v>
      </c>
    </row>
    <row r="21" spans="1:7" s="10" customFormat="1" ht="18" customHeight="1">
      <c r="A21" s="25"/>
      <c r="B21" s="16" t="s">
        <v>15</v>
      </c>
      <c r="C21" s="2">
        <v>198556661</v>
      </c>
      <c r="D21" s="2">
        <v>215571848</v>
      </c>
      <c r="E21" s="2">
        <v>215571848</v>
      </c>
      <c r="F21" s="1">
        <v>150498209.05900002</v>
      </c>
      <c r="G21" s="6">
        <f t="shared" si="0"/>
        <v>0.6981348003242057</v>
      </c>
    </row>
    <row r="22" spans="1:7" s="10" customFormat="1" ht="18" customHeight="1">
      <c r="A22" s="25"/>
      <c r="B22" s="16" t="s">
        <v>16</v>
      </c>
      <c r="C22" s="2">
        <v>298964173</v>
      </c>
      <c r="D22" s="2">
        <v>278364587</v>
      </c>
      <c r="E22" s="2">
        <v>278364587</v>
      </c>
      <c r="F22" s="1">
        <v>209674694.04800007</v>
      </c>
      <c r="G22" s="6">
        <f t="shared" si="0"/>
        <v>0.7532376740436457</v>
      </c>
    </row>
    <row r="23" spans="1:7" s="10" customFormat="1" ht="18" customHeight="1">
      <c r="A23" s="25"/>
      <c r="B23" s="16" t="s">
        <v>27</v>
      </c>
      <c r="C23" s="2">
        <v>134372830</v>
      </c>
      <c r="D23" s="2">
        <v>96016310</v>
      </c>
      <c r="E23" s="2">
        <v>96016310</v>
      </c>
      <c r="F23" s="1">
        <v>64428260.58900001</v>
      </c>
      <c r="G23" s="6">
        <f t="shared" si="0"/>
        <v>0.6710137120349658</v>
      </c>
    </row>
    <row r="24" spans="1:7" s="10" customFormat="1" ht="18" customHeight="1">
      <c r="A24" s="25"/>
      <c r="B24" s="16" t="s">
        <v>30</v>
      </c>
      <c r="C24" s="2">
        <v>159956778</v>
      </c>
      <c r="D24" s="2">
        <v>130576502</v>
      </c>
      <c r="E24" s="2">
        <v>130576502</v>
      </c>
      <c r="F24" s="1">
        <v>85654183.814</v>
      </c>
      <c r="G24" s="6">
        <f t="shared" si="0"/>
        <v>0.6559693551447717</v>
      </c>
    </row>
    <row r="25" spans="1:7" s="10" customFormat="1" ht="18" customHeight="1">
      <c r="A25" s="25"/>
      <c r="B25" s="16" t="s">
        <v>31</v>
      </c>
      <c r="C25" s="2">
        <v>184101726</v>
      </c>
      <c r="D25" s="2">
        <v>208033564</v>
      </c>
      <c r="E25" s="2">
        <v>208033564</v>
      </c>
      <c r="F25" s="1">
        <v>92540375.331</v>
      </c>
      <c r="G25" s="6">
        <f t="shared" si="0"/>
        <v>0.4448338698413108</v>
      </c>
    </row>
    <row r="26" spans="1:7" s="10" customFormat="1" ht="20.25" customHeight="1" thickBot="1">
      <c r="A26" s="4"/>
      <c r="B26" s="16" t="s">
        <v>17</v>
      </c>
      <c r="C26" s="2">
        <v>0</v>
      </c>
      <c r="D26" s="2">
        <v>20665068</v>
      </c>
      <c r="E26" s="2">
        <v>0</v>
      </c>
      <c r="F26" s="1">
        <v>0</v>
      </c>
      <c r="G26" s="6"/>
    </row>
    <row r="27" spans="1:7" s="10" customFormat="1" ht="18" customHeight="1" thickBot="1">
      <c r="A27" s="5"/>
      <c r="B27" s="21" t="s">
        <v>2</v>
      </c>
      <c r="C27" s="22">
        <f>SUM(C9:C26)</f>
        <v>3261930684</v>
      </c>
      <c r="D27" s="22">
        <f>SUM(D9:D26)</f>
        <v>2980789588</v>
      </c>
      <c r="E27" s="22">
        <f>+SUM(E9:E26)</f>
        <v>2960124520</v>
      </c>
      <c r="F27" s="22">
        <f>+SUM(F9:F26)</f>
        <v>1974427320.559</v>
      </c>
      <c r="G27" s="23">
        <f>F27/E27</f>
        <v>0.6670081975331903</v>
      </c>
    </row>
    <row r="29" spans="2:7" ht="12.75">
      <c r="B29" s="31" t="s">
        <v>33</v>
      </c>
      <c r="C29" s="31"/>
      <c r="D29" s="31"/>
      <c r="E29" s="31"/>
      <c r="F29" s="31"/>
      <c r="G29" s="31"/>
    </row>
    <row r="34" ht="12.75">
      <c r="F34" s="7" t="s">
        <v>18</v>
      </c>
    </row>
  </sheetData>
  <sheetProtection/>
  <mergeCells count="5">
    <mergeCell ref="B2:G2"/>
    <mergeCell ref="B3:G3"/>
    <mergeCell ref="B4:G4"/>
    <mergeCell ref="B5:G5"/>
    <mergeCell ref="B29:G29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2023-11-22T14:43:12Z</cp:lastPrinted>
  <dcterms:created xsi:type="dcterms:W3CDTF">2005-09-27T16:03:12Z</dcterms:created>
  <dcterms:modified xsi:type="dcterms:W3CDTF">2023-12-29T11:05:46Z</dcterms:modified>
  <cp:category/>
  <cp:version/>
  <cp:contentType/>
  <cp:contentStatus/>
</cp:coreProperties>
</file>