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0"/>
  </bookViews>
  <sheets>
    <sheet name="Por servicio " sheetId="1" r:id="rId1"/>
    <sheet name="Por region " sheetId="2" r:id="rId2"/>
  </sheets>
  <definedNames>
    <definedName name="_xlfn.IFERROR" hidden="1">#NAME?</definedName>
    <definedName name="_xlnm.Print_Area" localSheetId="1">'Por region '!$B$1:$G$28</definedName>
    <definedName name="_xlnm.Print_Area" localSheetId="0">'Por servicio '!$B$1:$G$25</definedName>
  </definedNames>
  <calcPr fullCalcOnLoad="1"/>
</workbook>
</file>

<file path=xl/sharedStrings.xml><?xml version="1.0" encoding="utf-8"?>
<sst xmlns="http://schemas.openxmlformats.org/spreadsheetml/2006/main" count="53" uniqueCount="46">
  <si>
    <t>SERVICIOS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</si>
  <si>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</si>
  <si>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</si>
  <si>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</si>
  <si>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</si>
  <si>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</si>
  <si>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</si>
  <si>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</si>
  <si>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</si>
  <si>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</si>
  <si>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</si>
  <si>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</si>
  <si>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</si>
  <si>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>Maule</t>
  </si>
  <si>
    <t>Araucanía</t>
  </si>
  <si>
    <t>Los Ríos</t>
  </si>
  <si>
    <t>Los Lagos</t>
  </si>
  <si>
    <t>Fondos sin decretar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</si>
  <si>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</si>
  <si>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</si>
  <si>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>Ñuble</t>
  </si>
  <si>
    <t>PRESUPUESTO MOP AÑO 2023</t>
  </si>
  <si>
    <t>(Miles de $ 2023)</t>
  </si>
  <si>
    <t>PRESUPUESTO MOP AÑO 2023 POR REGION</t>
  </si>
  <si>
    <t>Dirección General de Obras Públicas</t>
  </si>
  <si>
    <t>Valparaíso</t>
  </si>
  <si>
    <t>Metropolitana</t>
  </si>
  <si>
    <t>Aysén</t>
  </si>
  <si>
    <t>O Higgins</t>
  </si>
  <si>
    <t>Bio Bío</t>
  </si>
  <si>
    <t>Magallanes y Ach</t>
  </si>
  <si>
    <t>Interregional</t>
  </si>
  <si>
    <t>Monto Asignado en Ley de Presupuestos (*)</t>
  </si>
  <si>
    <t>(*) Nota: a algunas iniciativas se les corrigió la región, por lo que la distribución del monto ley por región podría ser levemente diferente</t>
  </si>
  <si>
    <t xml:space="preserve">Dirección de Arquitectura </t>
  </si>
  <si>
    <t xml:space="preserve">Dirección de Obras Hidráulicas </t>
  </si>
  <si>
    <t>Dirección de Vialidad</t>
  </si>
  <si>
    <t xml:space="preserve">Dirección de Obras Portuarias </t>
  </si>
  <si>
    <t xml:space="preserve">Dirección de Aeropuertos </t>
  </si>
  <si>
    <t xml:space="preserve">Dirección de Planeamiento </t>
  </si>
  <si>
    <t>Subdirección de Servicios Sanitarios Rurales</t>
  </si>
  <si>
    <t>Dirección General de Concesiones de Obras Públicas</t>
  </si>
  <si>
    <t xml:space="preserve">Dirección General de Aguas </t>
  </si>
  <si>
    <t xml:space="preserve">Instituto Nacional de Hidráulica </t>
  </si>
  <si>
    <t xml:space="preserve">Superintendencia de Servicios Sanitarios </t>
  </si>
  <si>
    <t>SITUACION AL CIERRE DEL MES DE DICIEMBRE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</si>
</sst>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172" fontId="0" fillId="0" borderId="0" xfId="54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1">
      <selection activeCell="F32" sqref="F32"/>
    </sheetView>
  </sheetViews>
  <sheetFormatPr defaultColWidth="11.421875" defaultRowHeight="12.75"/>
  <cols>
    <col min="1" max="1" width="4.57421875" style="7" customWidth="1"/>
    <col min="2" max="2" width="54.57421875" style="7" customWidth="1"/>
    <col min="3" max="3" width="26.42187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8" width="9.28125" style="7" customWidth="1"/>
    <col min="9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30" t="s">
        <v>21</v>
      </c>
      <c r="C4" s="30"/>
      <c r="D4" s="30"/>
      <c r="E4" s="30"/>
      <c r="F4" s="30"/>
      <c r="G4" s="30"/>
    </row>
    <row r="5" spans="1:7" ht="18">
      <c r="A5" s="9"/>
      <c r="B5" s="30" t="s">
        <v>1</v>
      </c>
      <c r="C5" s="30"/>
      <c r="D5" s="30"/>
      <c r="E5" s="30"/>
      <c r="F5" s="30"/>
      <c r="G5" s="30"/>
    </row>
    <row r="6" spans="1:7" ht="18">
      <c r="A6" s="9"/>
      <c r="B6" s="30" t="s">
        <v>22</v>
      </c>
      <c r="C6" s="30"/>
      <c r="D6" s="30"/>
      <c r="E6" s="30"/>
      <c r="F6" s="30"/>
      <c r="G6" s="30"/>
    </row>
    <row r="7" spans="1:7" ht="18">
      <c r="A7" s="9"/>
      <c r="B7" s="30" t="s">
        <v>45</v>
      </c>
      <c r="C7" s="30"/>
      <c r="D7" s="30"/>
      <c r="E7" s="30"/>
      <c r="F7" s="30"/>
      <c r="G7" s="30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0</v>
      </c>
      <c r="C11" s="14" t="s">
        <v>3</v>
      </c>
      <c r="D11" s="14" t="s">
        <v>7</v>
      </c>
      <c r="E11" s="13" t="s">
        <v>4</v>
      </c>
      <c r="F11" s="13" t="s">
        <v>5</v>
      </c>
      <c r="G11" s="13" t="s">
        <v>6</v>
      </c>
    </row>
    <row r="12" spans="1:7" s="10" customFormat="1" ht="18" customHeight="1">
      <c r="A12" s="4"/>
      <c r="B12" s="15" t="s">
        <v>34</v>
      </c>
      <c r="C12" s="1">
        <v>37590026</v>
      </c>
      <c r="D12" s="1">
        <v>8559879</v>
      </c>
      <c r="E12" s="1">
        <v>8559879</v>
      </c>
      <c r="F12" s="1">
        <v>8421468.749000002</v>
      </c>
      <c r="G12" s="6">
        <f>+IF(E12=0,"-",F12/E12)</f>
        <v>0.9838303495878857</v>
      </c>
    </row>
    <row r="13" spans="1:7" s="10" customFormat="1" ht="18" customHeight="1">
      <c r="A13" s="4"/>
      <c r="B13" s="16" t="s">
        <v>35</v>
      </c>
      <c r="C13" s="1">
        <v>293591805</v>
      </c>
      <c r="D13" s="1">
        <v>198709088</v>
      </c>
      <c r="E13" s="1">
        <v>198709088</v>
      </c>
      <c r="F13" s="2">
        <v>195957467.591</v>
      </c>
      <c r="G13" s="6">
        <f aca="true" t="shared" si="0" ref="G13:G23">+IF(E13=0,"-",F13/E13)</f>
        <v>0.9861525185551654</v>
      </c>
    </row>
    <row r="14" spans="1:7" s="10" customFormat="1" ht="18" customHeight="1">
      <c r="A14" s="4"/>
      <c r="B14" s="16" t="s">
        <v>36</v>
      </c>
      <c r="C14" s="1">
        <v>1913855137</v>
      </c>
      <c r="D14" s="1">
        <v>1427470479</v>
      </c>
      <c r="E14" s="1">
        <v>1427470479</v>
      </c>
      <c r="F14" s="1">
        <v>1417380019.3650005</v>
      </c>
      <c r="G14" s="6">
        <f t="shared" si="0"/>
        <v>0.9929312306044548</v>
      </c>
    </row>
    <row r="15" spans="1:7" s="10" customFormat="1" ht="18" customHeight="1">
      <c r="A15" s="4"/>
      <c r="B15" s="16" t="s">
        <v>37</v>
      </c>
      <c r="C15" s="1">
        <v>115171552</v>
      </c>
      <c r="D15" s="1">
        <v>104861138</v>
      </c>
      <c r="E15" s="1">
        <v>104861138</v>
      </c>
      <c r="F15" s="1">
        <v>104365671.77499998</v>
      </c>
      <c r="G15" s="6">
        <f t="shared" si="0"/>
        <v>0.9952750252910662</v>
      </c>
    </row>
    <row r="16" spans="1:7" s="10" customFormat="1" ht="18" customHeight="1">
      <c r="A16" s="4"/>
      <c r="B16" s="16" t="s">
        <v>38</v>
      </c>
      <c r="C16" s="1">
        <v>135318267</v>
      </c>
      <c r="D16" s="1">
        <v>123846968</v>
      </c>
      <c r="E16" s="1">
        <v>123846606</v>
      </c>
      <c r="F16" s="1">
        <v>122803222.78799999</v>
      </c>
      <c r="G16" s="6">
        <f t="shared" si="0"/>
        <v>0.9915751973695588</v>
      </c>
    </row>
    <row r="17" spans="1:7" s="10" customFormat="1" ht="18" customHeight="1">
      <c r="A17" s="4"/>
      <c r="B17" s="16" t="s">
        <v>24</v>
      </c>
      <c r="C17" s="1">
        <v>569449</v>
      </c>
      <c r="D17" s="1">
        <v>22814</v>
      </c>
      <c r="E17" s="1">
        <v>22814</v>
      </c>
      <c r="F17" s="2">
        <v>22814</v>
      </c>
      <c r="G17" s="6">
        <f t="shared" si="0"/>
        <v>1</v>
      </c>
    </row>
    <row r="18" spans="1:7" s="10" customFormat="1" ht="18" customHeight="1">
      <c r="A18" s="4"/>
      <c r="B18" s="16" t="s">
        <v>39</v>
      </c>
      <c r="C18" s="1">
        <v>806413</v>
      </c>
      <c r="D18" s="1">
        <v>1022018</v>
      </c>
      <c r="E18" s="1">
        <v>1020420</v>
      </c>
      <c r="F18" s="1">
        <v>1020298.2170000001</v>
      </c>
      <c r="G18" s="6">
        <f t="shared" si="0"/>
        <v>0.9998806540444132</v>
      </c>
    </row>
    <row r="19" spans="1:7" s="10" customFormat="1" ht="18" customHeight="1">
      <c r="A19" s="4"/>
      <c r="B19" s="16" t="s">
        <v>40</v>
      </c>
      <c r="C19" s="1">
        <v>295780655</v>
      </c>
      <c r="D19" s="1">
        <v>249472319</v>
      </c>
      <c r="E19" s="1">
        <v>249472319</v>
      </c>
      <c r="F19" s="1">
        <v>244037386.649</v>
      </c>
      <c r="G19" s="6">
        <f t="shared" si="0"/>
        <v>0.9782142869686475</v>
      </c>
    </row>
    <row r="20" spans="1:7" s="10" customFormat="1" ht="18" customHeight="1">
      <c r="A20" s="4"/>
      <c r="B20" s="16" t="s">
        <v>41</v>
      </c>
      <c r="C20" s="1">
        <v>453554155</v>
      </c>
      <c r="D20" s="1">
        <v>663897637</v>
      </c>
      <c r="E20" s="1">
        <v>663897637</v>
      </c>
      <c r="F20" s="1">
        <v>653325571.5020003</v>
      </c>
      <c r="G20" s="6">
        <f t="shared" si="0"/>
        <v>0.984075759712337</v>
      </c>
    </row>
    <row r="21" spans="1:7" s="10" customFormat="1" ht="18" customHeight="1">
      <c r="A21" s="4"/>
      <c r="B21" s="16" t="s">
        <v>42</v>
      </c>
      <c r="C21" s="1">
        <v>15146653</v>
      </c>
      <c r="D21" s="1">
        <v>8797570</v>
      </c>
      <c r="E21" s="1">
        <v>8797570</v>
      </c>
      <c r="F21" s="1">
        <v>8728855.515</v>
      </c>
      <c r="G21" s="6">
        <f t="shared" si="0"/>
        <v>0.9921893789989736</v>
      </c>
    </row>
    <row r="22" spans="1:7" s="10" customFormat="1" ht="18" customHeight="1">
      <c r="A22" s="4"/>
      <c r="B22" s="24" t="s">
        <v>43</v>
      </c>
      <c r="C22" s="1">
        <v>318900</v>
      </c>
      <c r="D22" s="1">
        <v>0</v>
      </c>
      <c r="E22" s="1">
        <v>0</v>
      </c>
      <c r="F22" s="1">
        <v>0</v>
      </c>
      <c r="G22" s="29" t="str">
        <f t="shared" si="0"/>
        <v>-</v>
      </c>
    </row>
    <row r="23" spans="1:7" s="10" customFormat="1" ht="18" customHeight="1">
      <c r="A23" s="4"/>
      <c r="B23" s="24" t="s">
        <v>44</v>
      </c>
      <c r="C23" s="1">
        <v>227672</v>
      </c>
      <c r="D23" s="1">
        <v>0</v>
      </c>
      <c r="E23" s="1">
        <v>0</v>
      </c>
      <c r="F23" s="2">
        <v>0</v>
      </c>
      <c r="G23" s="29" t="str">
        <f t="shared" si="0"/>
        <v>-</v>
      </c>
    </row>
    <row r="24" spans="1:7" s="10" customFormat="1" ht="18" customHeight="1" thickBot="1">
      <c r="A24" s="5"/>
      <c r="B24" s="18" t="s">
        <v>2</v>
      </c>
      <c r="C24" s="19">
        <f>SUM(C12:C23)</f>
        <v>3261930684</v>
      </c>
      <c r="D24" s="19">
        <f>SUM(D12:D23)</f>
        <v>2786659910</v>
      </c>
      <c r="E24" s="19">
        <f>+SUM(E12:E23)</f>
        <v>2786657950</v>
      </c>
      <c r="F24" s="19">
        <f>+SUM(F12:F23)</f>
        <v>2756062776.1510005</v>
      </c>
      <c r="G24" s="20">
        <f>F24/E24</f>
        <v>0.9890208362856304</v>
      </c>
    </row>
    <row r="26" ht="12.75">
      <c r="G26" s="28"/>
    </row>
    <row r="27" spans="3:7" s="26" customFormat="1" ht="15" hidden="1">
      <c r="C27" s="26">
        <f>+C24-'Por region '!C27</f>
        <v>0</v>
      </c>
      <c r="E27" s="26">
        <f>+E24-'Por region '!E27</f>
        <v>0</v>
      </c>
      <c r="F27" s="26">
        <f>+F24-'Por region '!F27</f>
        <v>0</v>
      </c>
      <c r="G27" s="26">
        <f>+G24-'Por region '!G27</f>
        <v>0</v>
      </c>
    </row>
    <row r="28" ht="12.75">
      <c r="G28" s="27"/>
    </row>
  </sheetData>
  <sheetProtection/>
  <mergeCells count="4">
    <mergeCell ref="B4:G4"/>
    <mergeCell ref="B6:G6"/>
    <mergeCell ref="B7:G7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11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zoomScale="90" zoomScaleNormal="90" zoomScalePageLayoutView="0" workbookViewId="0" topLeftCell="A1">
      <selection activeCell="O8" sqref="O8"/>
    </sheetView>
  </sheetViews>
  <sheetFormatPr defaultColWidth="11.421875" defaultRowHeight="12.75"/>
  <cols>
    <col min="1" max="1" width="5.57421875" style="7" customWidth="1"/>
    <col min="2" max="2" width="39.8515625" style="7" bestFit="1" customWidth="1"/>
    <col min="3" max="5" width="24.7109375" style="7" customWidth="1"/>
    <col min="6" max="6" width="23.140625" style="7" customWidth="1"/>
    <col min="7" max="7" width="18.7109375" style="8" customWidth="1"/>
    <col min="8" max="16384" width="11.421875" style="7" customWidth="1"/>
  </cols>
  <sheetData>
    <row r="2" spans="1:7" ht="18">
      <c r="A2" s="9"/>
      <c r="B2" s="30" t="s">
        <v>23</v>
      </c>
      <c r="C2" s="30"/>
      <c r="D2" s="30"/>
      <c r="E2" s="30"/>
      <c r="F2" s="30"/>
      <c r="G2" s="30"/>
    </row>
    <row r="3" spans="1:7" ht="18">
      <c r="A3" s="9"/>
      <c r="B3" s="30" t="s">
        <v>1</v>
      </c>
      <c r="C3" s="30"/>
      <c r="D3" s="30"/>
      <c r="E3" s="30"/>
      <c r="F3" s="30"/>
      <c r="G3" s="30"/>
    </row>
    <row r="4" spans="1:7" ht="18">
      <c r="A4" s="9"/>
      <c r="B4" s="30" t="s">
        <v>22</v>
      </c>
      <c r="C4" s="30"/>
      <c r="D4" s="30"/>
      <c r="E4" s="30"/>
      <c r="F4" s="30"/>
      <c r="G4" s="30"/>
    </row>
    <row r="5" spans="1:7" ht="18">
      <c r="A5" s="9"/>
      <c r="B5" s="30" t="str">
        <f>+'Por servicio '!B7:G7</f>
        <v>SITUACION AL CIERRE DEL MES DE DICIEMBRE</v>
      </c>
      <c r="C5" s="30"/>
      <c r="D5" s="30"/>
      <c r="E5" s="30"/>
      <c r="F5" s="30"/>
      <c r="G5" s="30"/>
    </row>
    <row r="7" ht="13.5" thickBot="1"/>
    <row r="8" spans="1:7" ht="56.25" customHeight="1" thickBot="1">
      <c r="A8" s="3"/>
      <c r="B8" s="13" t="s">
        <v>19</v>
      </c>
      <c r="C8" s="14" t="s">
        <v>32</v>
      </c>
      <c r="D8" s="14" t="s">
        <v>7</v>
      </c>
      <c r="E8" s="13" t="s">
        <v>4</v>
      </c>
      <c r="F8" s="13" t="s">
        <v>5</v>
      </c>
      <c r="G8" s="13" t="s">
        <v>6</v>
      </c>
    </row>
    <row r="9" spans="1:7" s="10" customFormat="1" ht="18" customHeight="1">
      <c r="A9" s="25"/>
      <c r="B9" s="15" t="s">
        <v>8</v>
      </c>
      <c r="C9" s="1">
        <v>135035236</v>
      </c>
      <c r="D9" s="1">
        <v>97888811</v>
      </c>
      <c r="E9" s="1">
        <v>97888811</v>
      </c>
      <c r="F9" s="1">
        <v>97315455.34399997</v>
      </c>
      <c r="G9" s="6">
        <f>_xlfn.IFERROR(F9/E9,0)</f>
        <v>0.9941427865948843</v>
      </c>
    </row>
    <row r="10" spans="1:7" s="10" customFormat="1" ht="18" customHeight="1">
      <c r="A10" s="25"/>
      <c r="B10" s="16" t="s">
        <v>9</v>
      </c>
      <c r="C10" s="2">
        <v>94691040</v>
      </c>
      <c r="D10" s="2">
        <v>47065625</v>
      </c>
      <c r="E10" s="2">
        <v>47065625</v>
      </c>
      <c r="F10" s="1">
        <v>45639140.47499999</v>
      </c>
      <c r="G10" s="6">
        <f aca="true" t="shared" si="0" ref="G10:G25">_xlfn.IFERROR(F10/E10,0)</f>
        <v>0.9696915843569481</v>
      </c>
    </row>
    <row r="11" spans="1:7" s="10" customFormat="1" ht="18" customHeight="1">
      <c r="A11" s="25"/>
      <c r="B11" s="16" t="s">
        <v>10</v>
      </c>
      <c r="C11" s="2">
        <v>137888640</v>
      </c>
      <c r="D11" s="2">
        <v>126875496</v>
      </c>
      <c r="E11" s="2">
        <v>126875496</v>
      </c>
      <c r="F11" s="1">
        <v>125970471.74799998</v>
      </c>
      <c r="G11" s="6">
        <f t="shared" si="0"/>
        <v>0.9928668318112426</v>
      </c>
    </row>
    <row r="12" spans="1:7" s="10" customFormat="1" ht="18" customHeight="1">
      <c r="A12" s="25"/>
      <c r="B12" s="16" t="s">
        <v>11</v>
      </c>
      <c r="C12" s="2">
        <v>124882396</v>
      </c>
      <c r="D12" s="2">
        <v>117601351</v>
      </c>
      <c r="E12" s="2">
        <v>117601351</v>
      </c>
      <c r="F12" s="1">
        <v>115624182.785</v>
      </c>
      <c r="G12" s="6">
        <f t="shared" si="0"/>
        <v>0.9831875382537059</v>
      </c>
    </row>
    <row r="13" spans="1:7" s="10" customFormat="1" ht="18" customHeight="1">
      <c r="A13" s="25"/>
      <c r="B13" s="16" t="s">
        <v>12</v>
      </c>
      <c r="C13" s="2">
        <v>163124675</v>
      </c>
      <c r="D13" s="2">
        <v>140547576</v>
      </c>
      <c r="E13" s="2">
        <v>140547576</v>
      </c>
      <c r="F13" s="1">
        <v>138568161.30799997</v>
      </c>
      <c r="G13" s="6">
        <f t="shared" si="0"/>
        <v>0.9859164081776833</v>
      </c>
    </row>
    <row r="14" spans="1:7" s="10" customFormat="1" ht="18" customHeight="1">
      <c r="A14" s="25"/>
      <c r="B14" s="16" t="s">
        <v>25</v>
      </c>
      <c r="C14" s="2">
        <v>278781089</v>
      </c>
      <c r="D14" s="2">
        <v>240522857</v>
      </c>
      <c r="E14" s="2">
        <v>240522857</v>
      </c>
      <c r="F14" s="1">
        <v>237659768.38400003</v>
      </c>
      <c r="G14" s="6">
        <f t="shared" si="0"/>
        <v>0.9880963969424329</v>
      </c>
    </row>
    <row r="15" spans="1:7" s="10" customFormat="1" ht="18" customHeight="1">
      <c r="A15" s="25"/>
      <c r="B15" s="16" t="s">
        <v>26</v>
      </c>
      <c r="C15" s="2">
        <v>359638921</v>
      </c>
      <c r="D15" s="2">
        <v>429641185</v>
      </c>
      <c r="E15" s="2">
        <v>429641185</v>
      </c>
      <c r="F15" s="1">
        <v>425802429.962</v>
      </c>
      <c r="G15" s="6">
        <f t="shared" si="0"/>
        <v>0.9910652070331666</v>
      </c>
    </row>
    <row r="16" spans="1:7" s="10" customFormat="1" ht="18" customHeight="1">
      <c r="A16" s="25"/>
      <c r="B16" s="17" t="s">
        <v>28</v>
      </c>
      <c r="C16" s="2">
        <v>146164970</v>
      </c>
      <c r="D16" s="2">
        <v>101415238</v>
      </c>
      <c r="E16" s="2">
        <v>101415238</v>
      </c>
      <c r="F16" s="1">
        <v>100710119.996</v>
      </c>
      <c r="G16" s="6">
        <f t="shared" si="0"/>
        <v>0.9930472183677171</v>
      </c>
    </row>
    <row r="17" spans="1:7" s="10" customFormat="1" ht="18" customHeight="1">
      <c r="A17" s="25"/>
      <c r="B17" s="17" t="s">
        <v>13</v>
      </c>
      <c r="C17" s="2">
        <v>165726364</v>
      </c>
      <c r="D17" s="2">
        <v>128916857</v>
      </c>
      <c r="E17" s="2">
        <v>128916857</v>
      </c>
      <c r="F17" s="1">
        <v>128139193.27500004</v>
      </c>
      <c r="G17" s="6">
        <f t="shared" si="0"/>
        <v>0.9939677111039097</v>
      </c>
    </row>
    <row r="18" spans="1:7" s="10" customFormat="1" ht="18" customHeight="1">
      <c r="A18" s="25"/>
      <c r="B18" s="17" t="s">
        <v>20</v>
      </c>
      <c r="C18" s="2">
        <v>110627861</v>
      </c>
      <c r="D18" s="2">
        <v>77624720</v>
      </c>
      <c r="E18" s="2">
        <v>77624720</v>
      </c>
      <c r="F18" s="1">
        <v>75273591.39699998</v>
      </c>
      <c r="G18" s="6">
        <f t="shared" si="0"/>
        <v>0.9697115995651898</v>
      </c>
    </row>
    <row r="19" spans="1:7" s="10" customFormat="1" ht="18" customHeight="1">
      <c r="A19" s="25"/>
      <c r="B19" s="16" t="s">
        <v>29</v>
      </c>
      <c r="C19" s="2">
        <v>300510174</v>
      </c>
      <c r="D19" s="2">
        <v>228315944</v>
      </c>
      <c r="E19" s="2">
        <v>228315944</v>
      </c>
      <c r="F19" s="1">
        <v>226045339.61400005</v>
      </c>
      <c r="G19" s="6">
        <f>_xlfn.IFERROR(F19/E19,0)</f>
        <v>0.9900549898258532</v>
      </c>
    </row>
    <row r="20" spans="1:7" s="10" customFormat="1" ht="18" customHeight="1">
      <c r="A20" s="25"/>
      <c r="B20" s="16" t="s">
        <v>14</v>
      </c>
      <c r="C20" s="2">
        <v>268907150</v>
      </c>
      <c r="D20" s="2">
        <v>197064418</v>
      </c>
      <c r="E20" s="2">
        <v>197064418</v>
      </c>
      <c r="F20" s="1">
        <v>194474575.46400002</v>
      </c>
      <c r="G20" s="6">
        <f t="shared" si="0"/>
        <v>0.9868578885915367</v>
      </c>
    </row>
    <row r="21" spans="1:7" s="10" customFormat="1" ht="18" customHeight="1">
      <c r="A21" s="25"/>
      <c r="B21" s="16" t="s">
        <v>15</v>
      </c>
      <c r="C21" s="2">
        <v>198556661</v>
      </c>
      <c r="D21" s="2">
        <v>200758001</v>
      </c>
      <c r="E21" s="2">
        <v>200758001</v>
      </c>
      <c r="F21" s="1">
        <v>199037833.91700003</v>
      </c>
      <c r="G21" s="6">
        <f t="shared" si="0"/>
        <v>0.9914316387171042</v>
      </c>
    </row>
    <row r="22" spans="1:7" s="10" customFormat="1" ht="18" customHeight="1">
      <c r="A22" s="25"/>
      <c r="B22" s="16" t="s">
        <v>16</v>
      </c>
      <c r="C22" s="2">
        <v>298964173</v>
      </c>
      <c r="D22" s="2">
        <v>278401201</v>
      </c>
      <c r="E22" s="2">
        <v>278401201</v>
      </c>
      <c r="F22" s="1">
        <v>277115283.65400004</v>
      </c>
      <c r="G22" s="6">
        <f t="shared" si="0"/>
        <v>0.9953810639416029</v>
      </c>
    </row>
    <row r="23" spans="1:7" s="10" customFormat="1" ht="18" customHeight="1">
      <c r="A23" s="25"/>
      <c r="B23" s="16" t="s">
        <v>27</v>
      </c>
      <c r="C23" s="2">
        <v>134372830</v>
      </c>
      <c r="D23" s="2">
        <v>79916043</v>
      </c>
      <c r="E23" s="2">
        <v>79916043</v>
      </c>
      <c r="F23" s="1">
        <v>78892853.55599998</v>
      </c>
      <c r="G23" s="6">
        <f t="shared" si="0"/>
        <v>0.987196695361906</v>
      </c>
    </row>
    <row r="24" spans="1:7" s="10" customFormat="1" ht="18" customHeight="1">
      <c r="A24" s="25"/>
      <c r="B24" s="16" t="s">
        <v>30</v>
      </c>
      <c r="C24" s="2">
        <v>159956778</v>
      </c>
      <c r="D24" s="2">
        <v>117653922</v>
      </c>
      <c r="E24" s="2">
        <v>117653922</v>
      </c>
      <c r="F24" s="1">
        <v>117256873.40100001</v>
      </c>
      <c r="G24" s="6">
        <f t="shared" si="0"/>
        <v>0.9966252837793202</v>
      </c>
    </row>
    <row r="25" spans="1:7" s="10" customFormat="1" ht="18" customHeight="1">
      <c r="A25" s="25"/>
      <c r="B25" s="16" t="s">
        <v>31</v>
      </c>
      <c r="C25" s="2">
        <v>184101726</v>
      </c>
      <c r="D25" s="2">
        <v>176448705</v>
      </c>
      <c r="E25" s="2">
        <v>176448705</v>
      </c>
      <c r="F25" s="1">
        <v>172537501.87100005</v>
      </c>
      <c r="G25" s="6">
        <f t="shared" si="0"/>
        <v>0.9778337668785954</v>
      </c>
    </row>
    <row r="26" spans="1:7" s="10" customFormat="1" ht="20.25" customHeight="1" thickBot="1">
      <c r="A26" s="4"/>
      <c r="B26" s="16" t="s">
        <v>17</v>
      </c>
      <c r="C26" s="2">
        <v>0</v>
      </c>
      <c r="D26" s="2">
        <v>1960</v>
      </c>
      <c r="E26" s="2">
        <v>0</v>
      </c>
      <c r="F26" s="1">
        <v>0</v>
      </c>
      <c r="G26" s="6"/>
    </row>
    <row r="27" spans="1:7" s="10" customFormat="1" ht="18" customHeight="1" thickBot="1">
      <c r="A27" s="5"/>
      <c r="B27" s="21" t="s">
        <v>2</v>
      </c>
      <c r="C27" s="22">
        <f>SUM(C9:C26)</f>
        <v>3261930684</v>
      </c>
      <c r="D27" s="22">
        <f>SUM(D9:D26)</f>
        <v>2786659910</v>
      </c>
      <c r="E27" s="22">
        <f>+SUM(E9:E26)</f>
        <v>2786657950</v>
      </c>
      <c r="F27" s="22">
        <f>+SUM(F9:F26)</f>
        <v>2756062776.151</v>
      </c>
      <c r="G27" s="23">
        <f>F27/E27</f>
        <v>0.9890208362856302</v>
      </c>
    </row>
    <row r="29" spans="2:7" ht="12.75">
      <c r="B29" s="31" t="s">
        <v>33</v>
      </c>
      <c r="C29" s="31"/>
      <c r="D29" s="31"/>
      <c r="E29" s="31"/>
      <c r="F29" s="31"/>
      <c r="G29" s="31"/>
    </row>
    <row r="34" ht="12.75">
      <c r="F34" s="7" t="s">
        <v>18</v>
      </c>
    </row>
  </sheetData>
  <sheetProtection/>
  <mergeCells count="5">
    <mergeCell ref="B2:G2"/>
    <mergeCell ref="B3:G3"/>
    <mergeCell ref="B4:G4"/>
    <mergeCell ref="B5:G5"/>
    <mergeCell ref="B29:G29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11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2023-11-22T14:43:12Z</cp:lastPrinted>
  <dcterms:created xsi:type="dcterms:W3CDTF">2005-09-27T16:03:12Z</dcterms:created>
  <dcterms:modified xsi:type="dcterms:W3CDTF">2024-01-29T13:31:34Z</dcterms:modified>
  <cp:category/>
  <cp:version/>
  <cp:contentType/>
  <cp:contentStatus/>
</cp:coreProperties>
</file>