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255" tabRatio="713" activeTab="1"/>
  </bookViews>
  <sheets>
    <sheet name="VIGENTE FET" sheetId="1" r:id="rId1"/>
    <sheet name="EJECUTADO FET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FET'!$A$2:$U$32</definedName>
    <definedName name="_xlnm.Print_Area" localSheetId="0">'VIGENTE FET'!$B$2:$U$29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FET'!$B:$D</definedName>
    <definedName name="_xlnm.Print_Titles" localSheetId="0">'VIGENTE FET'!$B:$D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<sst xmlns="http://schemas.openxmlformats.org/spreadsheetml/2006/main" count="269" uniqueCount="121">
  <si>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</si>
  <si>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</si>
  <si>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</si>
  <si>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</si>
  <si>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</si>
  <si>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</si>
  <si>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</si>
  <si>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</si>
  <si>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</si>
  <si>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</si>
  <si>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</si>
  <si>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</si>
  <si>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</si>
  <si>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</si>
  <si>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</si>
  <si>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</si>
  <si>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</si>
  <si>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</si>
  <si>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</si>
  <si>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</si>
  <si>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</si>
  <si>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</si>
  <si>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</si>
  <si>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</si>
  <si>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</si>
  <si>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</si>
  <si>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</si>
  <si>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</si>
  <si>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</si>
  <si>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</si>
  <si>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</si>
  <si>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</si>
  <si>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</si>
  <si>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</si>
  <si>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</si>
  <si>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</si>
  <si>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</si>
  <si>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</si>
  <si>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</si>
  <si>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</si>
  <si>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</si>
  <si>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</si>
  <si>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</si>
  <si>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</si>
  <si>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</si>
  <si>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</si>
  <si>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</si>
  <si>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</si>
  <si>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</si>
  <si>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</si>
  <si>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</si>
  <si>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</si>
  <si>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</si>
  <si>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</si>
  <si>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</si>
  <si>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</si>
  <si>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</si>
  <si>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</si>
  <si>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</si>
  <si>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</si>
  <si>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</si>
  <si>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</si>
  <si>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</si>
  <si>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</si>
  <si>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</si>
  <si>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</si>
  <si>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</si>
  <si>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</si>
  <si>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</si>
  <si>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</si>
  <si>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</si>
  <si>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</si>
  <si>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</si>
  <si>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</si>
  <si>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</si>
  <si>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</si>
  <si>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</si>
  <si>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</si>
  <si>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</si>
  <si>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</si>
  <si>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</si>
  <si>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</si>
  <si>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</si>
  <si>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</si>
  <si>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</si>
  <si>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</si>
  <si>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</si>
  <si>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</si>
  <si>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</si>
  <si>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</si>
  <si>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</si>
  <si>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</si>
  <si>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</si>
  <si>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</si>
  <si>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</si>
  <si>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</si>
  <si>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</si>
  <si>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</si>
  <si>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</si>
  <si>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</si>
  <si>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</si>
  <si>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</si>
  <si>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</si>
  <si>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</si>
  <si>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</si>
  <si>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</si>
  <si>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</si>
  <si>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</si>
  <si>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</si>
  <si>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</si>
  <si>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</si>
  <si>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</si>
  <si>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</si>
  <si>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</si>
  <si>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</si>
  <si>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</si>
  <si>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</si>
  <si>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(Miles de $ 2022)</t>
  </si>
  <si>
    <t>PRESUPUESTO VIGENTE MOP 2022 AL MES DE JULIO (FONDOS FET)</t>
  </si>
  <si>
    <t>PRESUPUESTO EJECUTADO MOP 2022 AL MES DE JULIO (FONDOS FET)</t>
  </si>
  <si>
    <t>PRESUPUESTO EJECUTADO MOP 2022 AL MES DE JULIO</t>
  </si>
</sst>
</file>

<file path=xl/styles.xml><?xml version="1.0" encoding="utf-8"?>
<styleSheet xmlns="http://schemas.openxmlformats.org/spreadsheetml/2006/main">
  <numFmts count="1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General_)"/>
    <numFmt numFmtId="166" formatCode="dd/mm_)"/>
  </numFmts>
  <fonts count="49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5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1">
    <xf numFmtId="165" fontId="0" fillId="0" borderId="0" xfId="0" applyAlignment="1">
      <alignment/>
    </xf>
    <xf numFmtId="165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5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65" fontId="4" fillId="0" borderId="0" xfId="0" applyFont="1" applyAlignment="1">
      <alignment/>
    </xf>
    <xf numFmtId="165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65" fontId="4" fillId="0" borderId="13" xfId="0" applyFont="1" applyFill="1" applyBorder="1" applyAlignment="1">
      <alignment horizontal="center"/>
    </xf>
    <xf numFmtId="165" fontId="4" fillId="0" borderId="0" xfId="0" applyFont="1" applyFill="1" applyAlignment="1">
      <alignment/>
    </xf>
    <xf numFmtId="165" fontId="4" fillId="0" borderId="0" xfId="0" applyFont="1" applyFill="1" applyAlignment="1" applyProtection="1">
      <alignment horizontal="left"/>
      <protection/>
    </xf>
    <xf numFmtId="165" fontId="4" fillId="0" borderId="0" xfId="0" applyFont="1" applyFill="1" applyBorder="1" applyAlignment="1">
      <alignment/>
    </xf>
    <xf numFmtId="165" fontId="3" fillId="0" borderId="13" xfId="0" applyFont="1" applyFill="1" applyBorder="1" applyAlignment="1">
      <alignment horizontal="center"/>
    </xf>
    <xf numFmtId="165" fontId="47" fillId="0" borderId="0" xfId="0" applyFont="1" applyFill="1" applyAlignment="1">
      <alignment/>
    </xf>
    <xf numFmtId="166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5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5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5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5" fontId="2" fillId="0" borderId="0" xfId="0" applyFont="1" applyFill="1" applyAlignment="1" applyProtection="1">
      <alignment horizontal="left"/>
      <protection/>
    </xf>
    <xf numFmtId="165" fontId="4" fillId="0" borderId="0" xfId="0" applyFont="1" applyFill="1" applyAlignment="1">
      <alignment/>
    </xf>
    <xf numFmtId="165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5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5" fontId="47" fillId="0" borderId="0" xfId="0" applyFont="1" applyFill="1" applyAlignment="1">
      <alignment/>
    </xf>
    <xf numFmtId="165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5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5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5" fontId="4" fillId="0" borderId="0" xfId="0" applyFont="1" applyFill="1" applyAlignment="1">
      <alignment vertical="center"/>
    </xf>
    <xf numFmtId="165" fontId="3" fillId="0" borderId="21" xfId="0" applyFont="1" applyFill="1" applyBorder="1" applyAlignment="1">
      <alignment vertical="center"/>
    </xf>
    <xf numFmtId="3" fontId="6" fillId="0" borderId="24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Alignment="1" applyProtection="1">
      <alignment/>
      <protection/>
    </xf>
    <xf numFmtId="37" fontId="4" fillId="33" borderId="24" xfId="0" applyNumberFormat="1" applyFont="1" applyFill="1" applyBorder="1" applyAlignment="1" applyProtection="1">
      <alignment vertical="center"/>
      <protection/>
    </xf>
    <xf numFmtId="3" fontId="3" fillId="33" borderId="24" xfId="0" applyNumberFormat="1" applyFont="1" applyFill="1" applyBorder="1" applyAlignment="1" applyProtection="1">
      <alignment vertical="center"/>
      <protection/>
    </xf>
    <xf numFmtId="164" fontId="4" fillId="34" borderId="0" xfId="66" applyFont="1" applyFill="1" applyAlignment="1">
      <alignment/>
    </xf>
    <xf numFmtId="165" fontId="4" fillId="34" borderId="0" xfId="0" applyFont="1" applyFill="1" applyAlignment="1">
      <alignment/>
    </xf>
    <xf numFmtId="165" fontId="25" fillId="0" borderId="0" xfId="0" applyFont="1" applyFill="1" applyAlignment="1">
      <alignment/>
    </xf>
    <xf numFmtId="165" fontId="48" fillId="0" borderId="0" xfId="0" applyFont="1" applyFill="1" applyAlignment="1">
      <alignment/>
    </xf>
    <xf numFmtId="165" fontId="25" fillId="0" borderId="0" xfId="0" applyFont="1" applyAlignment="1">
      <alignment/>
    </xf>
    <xf numFmtId="165" fontId="25" fillId="0" borderId="0" xfId="0" applyFont="1" applyFill="1" applyAlignment="1">
      <alignment/>
    </xf>
    <xf numFmtId="165" fontId="27" fillId="0" borderId="0" xfId="0" applyFont="1" applyFill="1" applyAlignment="1">
      <alignment/>
    </xf>
    <xf numFmtId="165" fontId="48" fillId="0" borderId="0" xfId="0" applyFont="1" applyFill="1" applyAlignment="1">
      <alignment/>
    </xf>
    <xf numFmtId="165" fontId="25" fillId="0" borderId="0" xfId="0" applyFont="1" applyAlignment="1">
      <alignment/>
    </xf>
    <xf numFmtId="37" fontId="25" fillId="0" borderId="0" xfId="0" applyNumberFormat="1" applyFont="1" applyFill="1" applyAlignment="1" applyProtection="1">
      <alignment horizontal="left"/>
      <protection/>
    </xf>
    <xf numFmtId="164" fontId="25" fillId="0" borderId="0" xfId="66" applyFont="1" applyFill="1" applyAlignment="1">
      <alignment/>
    </xf>
    <xf numFmtId="165" fontId="25" fillId="0" borderId="0" xfId="0" applyFont="1" applyFill="1" applyAlignment="1" applyProtection="1">
      <alignment horizontal="left"/>
      <protection/>
    </xf>
    <xf numFmtId="165" fontId="25" fillId="0" borderId="0" xfId="0" applyFont="1" applyFill="1" applyBorder="1" applyAlignment="1">
      <alignment/>
    </xf>
    <xf numFmtId="165" fontId="25" fillId="0" borderId="13" xfId="0" applyFont="1" applyFill="1" applyBorder="1" applyAlignment="1">
      <alignment horizontal="center"/>
    </xf>
    <xf numFmtId="165" fontId="25" fillId="0" borderId="13" xfId="0" applyFont="1" applyFill="1" applyBorder="1" applyAlignment="1">
      <alignment horizontal="center" wrapText="1"/>
    </xf>
    <xf numFmtId="165" fontId="27" fillId="0" borderId="13" xfId="0" applyFont="1" applyFill="1" applyBorder="1" applyAlignment="1">
      <alignment horizontal="center"/>
    </xf>
    <xf numFmtId="37" fontId="25" fillId="0" borderId="11" xfId="0" applyNumberFormat="1" applyFont="1" applyFill="1" applyBorder="1" applyAlignment="1" applyProtection="1" quotePrefix="1">
      <alignment horizontal="center"/>
      <protection/>
    </xf>
    <xf numFmtId="37" fontId="27" fillId="0" borderId="11" xfId="0" applyNumberFormat="1" applyFont="1" applyFill="1" applyBorder="1" applyAlignment="1" applyProtection="1">
      <alignment horizontal="center"/>
      <protection/>
    </xf>
    <xf numFmtId="37" fontId="25" fillId="0" borderId="14" xfId="0" applyNumberFormat="1" applyFont="1" applyFill="1" applyBorder="1" applyAlignment="1" applyProtection="1" quotePrefix="1">
      <alignment horizontal="center"/>
      <protection/>
    </xf>
    <xf numFmtId="37" fontId="25" fillId="0" borderId="10" xfId="0" applyNumberFormat="1" applyFont="1" applyFill="1" applyBorder="1" applyAlignment="1" applyProtection="1">
      <alignment horizontal="left"/>
      <protection/>
    </xf>
    <xf numFmtId="165" fontId="25" fillId="0" borderId="10" xfId="0" applyFont="1" applyFill="1" applyBorder="1" applyAlignment="1" applyProtection="1">
      <alignment horizontal="left"/>
      <protection/>
    </xf>
    <xf numFmtId="37" fontId="25" fillId="0" borderId="19" xfId="0" applyNumberFormat="1" applyFont="1" applyFill="1" applyBorder="1" applyAlignment="1" applyProtection="1" quotePrefix="1">
      <alignment horizontal="right"/>
      <protection/>
    </xf>
    <xf numFmtId="165" fontId="25" fillId="0" borderId="18" xfId="0" applyFont="1" applyFill="1" applyBorder="1" applyAlignment="1">
      <alignment/>
    </xf>
    <xf numFmtId="37" fontId="25" fillId="0" borderId="20" xfId="0" applyNumberFormat="1" applyFont="1" applyFill="1" applyBorder="1" applyAlignment="1" applyProtection="1">
      <alignment horizontal="left"/>
      <protection/>
    </xf>
    <xf numFmtId="37" fontId="25" fillId="0" borderId="14" xfId="0" applyNumberFormat="1" applyFont="1" applyFill="1" applyBorder="1" applyAlignment="1" applyProtection="1" quotePrefix="1">
      <alignment horizontal="right"/>
      <protection/>
    </xf>
    <xf numFmtId="37" fontId="25" fillId="0" borderId="15" xfId="0" applyNumberFormat="1" applyFont="1" applyFill="1" applyBorder="1" applyAlignment="1" applyProtection="1" quotePrefix="1">
      <alignment horizontal="center"/>
      <protection/>
    </xf>
    <xf numFmtId="165" fontId="25" fillId="0" borderId="16" xfId="0" applyFont="1" applyFill="1" applyBorder="1" applyAlignment="1">
      <alignment/>
    </xf>
    <xf numFmtId="37" fontId="25" fillId="0" borderId="17" xfId="0" applyNumberFormat="1" applyFont="1" applyFill="1" applyBorder="1" applyAlignment="1" applyProtection="1">
      <alignment horizontal="left"/>
      <protection/>
    </xf>
    <xf numFmtId="3" fontId="25" fillId="0" borderId="0" xfId="0" applyNumberFormat="1" applyFont="1" applyFill="1" applyAlignment="1" applyProtection="1">
      <alignment/>
      <protection/>
    </xf>
    <xf numFmtId="3" fontId="25" fillId="0" borderId="0" xfId="0" applyNumberFormat="1" applyFont="1" applyAlignment="1" applyProtection="1">
      <alignment/>
      <protection/>
    </xf>
    <xf numFmtId="165" fontId="25" fillId="0" borderId="10" xfId="0" applyFont="1" applyFill="1" applyBorder="1" applyAlignment="1">
      <alignment/>
    </xf>
    <xf numFmtId="37" fontId="25" fillId="0" borderId="0" xfId="0" applyNumberFormat="1" applyFont="1" applyFill="1" applyBorder="1" applyAlignment="1" applyProtection="1">
      <alignment/>
      <protection/>
    </xf>
    <xf numFmtId="37" fontId="25" fillId="0" borderId="0" xfId="0" applyNumberFormat="1" applyFont="1" applyFill="1" applyAlignment="1" applyProtection="1">
      <alignment/>
      <protection/>
    </xf>
    <xf numFmtId="165" fontId="25" fillId="0" borderId="10" xfId="0" applyFont="1" applyBorder="1" applyAlignment="1">
      <alignment/>
    </xf>
    <xf numFmtId="37" fontId="25" fillId="0" borderId="0" xfId="0" applyNumberFormat="1" applyFont="1" applyAlignment="1" applyProtection="1">
      <alignment/>
      <protection/>
    </xf>
    <xf numFmtId="39" fontId="25" fillId="0" borderId="0" xfId="0" applyNumberFormat="1" applyFont="1" applyFill="1" applyAlignment="1" applyProtection="1">
      <alignment/>
      <protection/>
    </xf>
    <xf numFmtId="37" fontId="25" fillId="0" borderId="0" xfId="0" applyNumberFormat="1" applyFont="1" applyFill="1" applyAlignment="1" applyProtection="1">
      <alignment vertical="center"/>
      <protection/>
    </xf>
    <xf numFmtId="165" fontId="27" fillId="0" borderId="10" xfId="0" applyFont="1" applyFill="1" applyBorder="1" applyAlignment="1">
      <alignment vertical="center"/>
    </xf>
    <xf numFmtId="37" fontId="27" fillId="0" borderId="21" xfId="0" applyNumberFormat="1" applyFont="1" applyFill="1" applyBorder="1" applyAlignment="1" applyProtection="1">
      <alignment horizontal="left" vertical="center"/>
      <protection/>
    </xf>
    <xf numFmtId="165" fontId="27" fillId="0" borderId="22" xfId="0" applyFont="1" applyFill="1" applyBorder="1" applyAlignment="1">
      <alignment vertical="center"/>
    </xf>
    <xf numFmtId="37" fontId="27" fillId="0" borderId="23" xfId="0" applyNumberFormat="1" applyFont="1" applyFill="1" applyBorder="1" applyAlignment="1" applyProtection="1">
      <alignment horizontal="center" vertical="center"/>
      <protection/>
    </xf>
    <xf numFmtId="165" fontId="27" fillId="0" borderId="0" xfId="0" applyFont="1" applyFill="1" applyBorder="1" applyAlignment="1">
      <alignment vertical="center"/>
    </xf>
    <xf numFmtId="3" fontId="27" fillId="0" borderId="24" xfId="0" applyNumberFormat="1" applyFont="1" applyFill="1" applyBorder="1" applyAlignment="1" applyProtection="1">
      <alignment vertical="center"/>
      <protection/>
    </xf>
    <xf numFmtId="37" fontId="25" fillId="0" borderId="24" xfId="0" applyNumberFormat="1" applyFont="1" applyFill="1" applyBorder="1" applyAlignment="1" applyProtection="1">
      <alignment vertical="center"/>
      <protection/>
    </xf>
    <xf numFmtId="165" fontId="25" fillId="0" borderId="0" xfId="0" applyFont="1" applyFill="1" applyAlignment="1">
      <alignment vertical="center"/>
    </xf>
    <xf numFmtId="165" fontId="27" fillId="0" borderId="21" xfId="0" applyFont="1" applyFill="1" applyBorder="1" applyAlignment="1">
      <alignment vertical="center"/>
    </xf>
    <xf numFmtId="37" fontId="4" fillId="0" borderId="14" xfId="0" applyNumberFormat="1" applyFont="1" applyFill="1" applyBorder="1" applyAlignment="1" applyProtection="1">
      <alignment vertical="center"/>
      <protection/>
    </xf>
    <xf numFmtId="37" fontId="4" fillId="0" borderId="23" xfId="0" applyNumberFormat="1" applyFont="1" applyFill="1" applyBorder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/>
      <protection/>
    </xf>
    <xf numFmtId="3" fontId="25" fillId="0" borderId="12" xfId="0" applyNumberFormat="1" applyFont="1" applyFill="1" applyBorder="1" applyAlignment="1" applyProtection="1">
      <alignment/>
      <protection/>
    </xf>
    <xf numFmtId="3" fontId="25" fillId="0" borderId="13" xfId="0" applyNumberFormat="1" applyFont="1" applyFill="1" applyBorder="1" applyAlignment="1" applyProtection="1">
      <alignment/>
      <protection/>
    </xf>
    <xf numFmtId="3" fontId="25" fillId="0" borderId="11" xfId="0" applyNumberFormat="1" applyFont="1" applyFill="1" applyBorder="1" applyAlignment="1" applyProtection="1">
      <alignment/>
      <protection/>
    </xf>
    <xf numFmtId="3" fontId="25" fillId="0" borderId="11" xfId="0" applyNumberFormat="1" applyFont="1" applyBorder="1" applyAlignment="1" applyProtection="1">
      <alignment/>
      <protection/>
    </xf>
    <xf numFmtId="165" fontId="25" fillId="0" borderId="0" xfId="0" applyFont="1" applyFill="1" applyAlignment="1">
      <alignment horizontal="center"/>
    </xf>
    <xf numFmtId="165" fontId="27" fillId="0" borderId="0" xfId="0" applyFont="1" applyFill="1" applyAlignment="1">
      <alignment horizontal="center"/>
    </xf>
    <xf numFmtId="165" fontId="47" fillId="34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1"/>
  <sheetViews>
    <sheetView zoomScale="73" zoomScaleNormal="73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O15" sqref="O15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2.50390625" style="15" customWidth="1"/>
    <col min="6" max="20" width="13.625" style="15" customWidth="1"/>
    <col min="21" max="21" width="13.625" style="1" customWidth="1"/>
    <col min="22" max="22" width="2.50390625" style="1" hidden="1" customWidth="1"/>
    <col min="23" max="23" width="18.375" style="1" hidden="1" customWidth="1"/>
    <col min="24" max="24" width="19.125" style="15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2:21" ht="18" customHeight="1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57"/>
      <c r="Q1" s="57"/>
      <c r="R1" s="57"/>
      <c r="S1" s="57"/>
      <c r="T1" s="57"/>
      <c r="U1" s="59"/>
    </row>
    <row r="2" spans="2:21" ht="18" customHeight="1">
      <c r="B2" s="66"/>
      <c r="C2" s="57"/>
      <c r="D2" s="57"/>
      <c r="E2" s="57"/>
      <c r="F2" s="60"/>
      <c r="G2" s="60"/>
      <c r="H2" s="60"/>
      <c r="I2" s="60"/>
      <c r="J2" s="60"/>
      <c r="K2" s="61" t="s">
        <v>118</v>
      </c>
      <c r="L2" s="60"/>
      <c r="M2" s="60"/>
      <c r="N2" s="60"/>
      <c r="O2" s="62"/>
      <c r="P2" s="60"/>
      <c r="Q2" s="60"/>
      <c r="R2" s="60"/>
      <c r="S2" s="60"/>
      <c r="T2" s="60"/>
      <c r="U2" s="63"/>
    </row>
    <row r="3" spans="2:21" ht="18" customHeight="1">
      <c r="B3" s="66"/>
      <c r="C3" s="57"/>
      <c r="D3" s="57"/>
      <c r="E3" s="57"/>
      <c r="F3" s="60"/>
      <c r="G3" s="60"/>
      <c r="H3" s="60"/>
      <c r="I3" s="60"/>
      <c r="J3" s="60"/>
      <c r="K3" s="60"/>
      <c r="L3" s="60" t="s">
        <v>117</v>
      </c>
      <c r="M3" s="60"/>
      <c r="N3" s="60"/>
      <c r="O3" s="60"/>
      <c r="P3" s="60"/>
      <c r="Q3" s="60"/>
      <c r="R3" s="60"/>
      <c r="S3" s="60"/>
      <c r="T3" s="60"/>
      <c r="U3" s="63"/>
    </row>
    <row r="4" spans="2:26" ht="18" customHeight="1">
      <c r="B4" s="64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  <c r="T4" s="58"/>
      <c r="U4" s="58"/>
      <c r="V4" s="15"/>
      <c r="W4" s="15"/>
      <c r="Y4" s="15"/>
      <c r="Z4" s="15"/>
    </row>
    <row r="5" spans="2:26" ht="18" customHeight="1">
      <c r="B5" s="64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8"/>
      <c r="T5" s="58"/>
      <c r="U5" s="58"/>
      <c r="V5" s="15"/>
      <c r="W5" s="15"/>
      <c r="Y5" s="15"/>
      <c r="Z5" s="15"/>
    </row>
    <row r="6" spans="2:21" s="15" customFormat="1" ht="18" customHeight="1">
      <c r="B6" s="64"/>
      <c r="C6" s="57"/>
      <c r="D6" s="57"/>
      <c r="E6" s="57"/>
      <c r="F6" s="65">
        <f>+F9-F13</f>
        <v>0</v>
      </c>
      <c r="G6" s="65">
        <f aca="true" t="shared" si="0" ref="G6:R6">+G9-G13</f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f t="shared" si="0"/>
        <v>0</v>
      </c>
      <c r="L6" s="65">
        <f t="shared" si="0"/>
        <v>0</v>
      </c>
      <c r="M6" s="65">
        <f t="shared" si="0"/>
        <v>0</v>
      </c>
      <c r="N6" s="65">
        <f t="shared" si="0"/>
        <v>0</v>
      </c>
      <c r="O6" s="65">
        <f t="shared" si="0"/>
        <v>0</v>
      </c>
      <c r="P6" s="65">
        <f t="shared" si="0"/>
        <v>0</v>
      </c>
      <c r="Q6" s="65">
        <f t="shared" si="0"/>
        <v>0</v>
      </c>
      <c r="R6" s="65">
        <f t="shared" si="0"/>
        <v>0</v>
      </c>
      <c r="S6" s="57"/>
      <c r="T6" s="57"/>
      <c r="U6" s="57"/>
    </row>
    <row r="7" spans="2:23" s="15" customFormat="1" ht="18" customHeight="1">
      <c r="B7" s="66"/>
      <c r="C7" s="57"/>
      <c r="D7" s="57"/>
      <c r="E7" s="67"/>
      <c r="F7" s="68" t="s">
        <v>53</v>
      </c>
      <c r="G7" s="68" t="s">
        <v>54</v>
      </c>
      <c r="H7" s="68" t="s">
        <v>55</v>
      </c>
      <c r="I7" s="68" t="s">
        <v>65</v>
      </c>
      <c r="J7" s="68" t="s">
        <v>66</v>
      </c>
      <c r="K7" s="68" t="s">
        <v>56</v>
      </c>
      <c r="L7" s="68" t="s">
        <v>57</v>
      </c>
      <c r="M7" s="68" t="s">
        <v>58</v>
      </c>
      <c r="N7" s="68" t="s">
        <v>60</v>
      </c>
      <c r="O7" s="68" t="s">
        <v>80</v>
      </c>
      <c r="P7" s="68" t="s">
        <v>61</v>
      </c>
      <c r="Q7" s="69" t="s">
        <v>103</v>
      </c>
      <c r="R7" s="68" t="s">
        <v>62</v>
      </c>
      <c r="S7" s="68" t="s">
        <v>63</v>
      </c>
      <c r="T7" s="68" t="s">
        <v>49</v>
      </c>
      <c r="U7" s="70" t="s">
        <v>50</v>
      </c>
      <c r="W7" s="15" t="s">
        <v>69</v>
      </c>
    </row>
    <row r="8" spans="2:23" s="15" customFormat="1" ht="18" customHeight="1">
      <c r="B8" s="103"/>
      <c r="C8" s="57"/>
      <c r="D8" s="57"/>
      <c r="E8" s="67"/>
      <c r="F8" s="71" t="s">
        <v>104</v>
      </c>
      <c r="G8" s="71" t="s">
        <v>105</v>
      </c>
      <c r="H8" s="71" t="s">
        <v>106</v>
      </c>
      <c r="I8" s="71" t="s">
        <v>107</v>
      </c>
      <c r="J8" s="71" t="s">
        <v>108</v>
      </c>
      <c r="K8" s="71" t="s">
        <v>109</v>
      </c>
      <c r="L8" s="71" t="s">
        <v>110</v>
      </c>
      <c r="M8" s="71" t="s">
        <v>111</v>
      </c>
      <c r="N8" s="71" t="s">
        <v>112</v>
      </c>
      <c r="O8" s="71" t="s">
        <v>113</v>
      </c>
      <c r="P8" s="71" t="s">
        <v>114</v>
      </c>
      <c r="Q8" s="71" t="s">
        <v>115</v>
      </c>
      <c r="R8" s="71" t="s">
        <v>116</v>
      </c>
      <c r="S8" s="71" t="s">
        <v>93</v>
      </c>
      <c r="T8" s="71" t="s">
        <v>94</v>
      </c>
      <c r="U8" s="72" t="s">
        <v>64</v>
      </c>
      <c r="W8" s="15" t="s">
        <v>70</v>
      </c>
    </row>
    <row r="9" spans="1:34" s="49" customFormat="1" ht="24.75" customHeight="1">
      <c r="A9" s="41"/>
      <c r="B9" s="93" t="s">
        <v>0</v>
      </c>
      <c r="C9" s="94"/>
      <c r="D9" s="95" t="s">
        <v>1</v>
      </c>
      <c r="E9" s="96"/>
      <c r="F9" s="97">
        <f>+SUM(F11:F12)</f>
        <v>424294</v>
      </c>
      <c r="G9" s="97">
        <f aca="true" t="shared" si="1" ref="G9:T9">+SUM(G11:G12)</f>
        <v>213494</v>
      </c>
      <c r="H9" s="97">
        <f t="shared" si="1"/>
        <v>240634</v>
      </c>
      <c r="I9" s="97">
        <f t="shared" si="1"/>
        <v>5799386</v>
      </c>
      <c r="J9" s="97">
        <f t="shared" si="1"/>
        <v>132181560</v>
      </c>
      <c r="K9" s="97">
        <f t="shared" si="1"/>
        <v>634168633</v>
      </c>
      <c r="L9" s="97">
        <f t="shared" si="1"/>
        <v>24595843</v>
      </c>
      <c r="M9" s="97">
        <f t="shared" si="1"/>
        <v>63286684</v>
      </c>
      <c r="N9" s="97">
        <f t="shared" si="1"/>
        <v>181282</v>
      </c>
      <c r="O9" s="97">
        <f t="shared" si="1"/>
        <v>144434399</v>
      </c>
      <c r="P9" s="97">
        <f t="shared" si="1"/>
        <v>299117</v>
      </c>
      <c r="Q9" s="97">
        <f t="shared" si="1"/>
        <v>11877880</v>
      </c>
      <c r="R9" s="97">
        <f t="shared" si="1"/>
        <v>14306947</v>
      </c>
      <c r="S9" s="97">
        <f t="shared" si="1"/>
        <v>0</v>
      </c>
      <c r="T9" s="97">
        <f t="shared" si="1"/>
        <v>0</v>
      </c>
      <c r="U9" s="97">
        <f>SUM(U11,U12)</f>
        <v>1032010153</v>
      </c>
      <c r="V9" s="101"/>
      <c r="W9" s="102" t="e">
        <f>SUM(#REF!,#REF!,#REF!,#REF!,#REF!,#REF!,#REF!,W10,W11,W12,#REF!)</f>
        <v>#REF!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73"/>
      <c r="C10" s="67"/>
      <c r="D10" s="74"/>
      <c r="E10" s="67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>
        <f>SUM(F10:T10)</f>
        <v>0</v>
      </c>
      <c r="V10" s="25"/>
      <c r="W10" s="6">
        <f aca="true" t="shared" si="2" ref="W10:W29"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73" t="s">
        <v>73</v>
      </c>
      <c r="C11" s="67"/>
      <c r="D11" s="74" t="s">
        <v>51</v>
      </c>
      <c r="E11" s="67"/>
      <c r="F11" s="104">
        <v>423988</v>
      </c>
      <c r="G11" s="104">
        <v>210410</v>
      </c>
      <c r="H11" s="104">
        <v>240634</v>
      </c>
      <c r="I11" s="104">
        <v>5686460</v>
      </c>
      <c r="J11" s="104">
        <v>120609685</v>
      </c>
      <c r="K11" s="104">
        <v>581829225</v>
      </c>
      <c r="L11" s="104">
        <v>23172423</v>
      </c>
      <c r="M11" s="104">
        <v>55033938</v>
      </c>
      <c r="N11" s="104">
        <v>175898</v>
      </c>
      <c r="O11" s="104">
        <v>129907392</v>
      </c>
      <c r="P11" s="104">
        <v>26309</v>
      </c>
      <c r="Q11" s="104">
        <v>11877880</v>
      </c>
      <c r="R11" s="104">
        <v>13560723</v>
      </c>
      <c r="S11" s="104"/>
      <c r="T11" s="104"/>
      <c r="U11" s="104">
        <f>SUM(F11:T11)</f>
        <v>942754965</v>
      </c>
      <c r="V11" s="25"/>
      <c r="W11" s="6">
        <f t="shared" si="2"/>
        <v>942754965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73" t="s">
        <v>74</v>
      </c>
      <c r="C12" s="67"/>
      <c r="D12" s="74" t="s">
        <v>5</v>
      </c>
      <c r="E12" s="67"/>
      <c r="F12" s="104">
        <v>306</v>
      </c>
      <c r="G12" s="104">
        <v>3084</v>
      </c>
      <c r="H12" s="104">
        <v>0</v>
      </c>
      <c r="I12" s="104">
        <v>112926</v>
      </c>
      <c r="J12" s="104">
        <v>11571875</v>
      </c>
      <c r="K12" s="104">
        <v>52339408</v>
      </c>
      <c r="L12" s="104">
        <v>1423420</v>
      </c>
      <c r="M12" s="104">
        <v>8252746</v>
      </c>
      <c r="N12" s="104">
        <v>5384</v>
      </c>
      <c r="O12" s="104">
        <v>14527007</v>
      </c>
      <c r="P12" s="104">
        <v>272808</v>
      </c>
      <c r="Q12" s="104">
        <v>0</v>
      </c>
      <c r="R12" s="104">
        <v>746224</v>
      </c>
      <c r="S12" s="104"/>
      <c r="T12" s="104"/>
      <c r="U12" s="104">
        <f>SUM(F12:T12)</f>
        <v>89255188</v>
      </c>
      <c r="V12" s="25"/>
      <c r="W12" s="6">
        <f t="shared" si="2"/>
        <v>89255188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49" customFormat="1" ht="24.75" customHeight="1">
      <c r="A13" s="41"/>
      <c r="B13" s="100"/>
      <c r="C13" s="94"/>
      <c r="D13" s="95" t="s">
        <v>6</v>
      </c>
      <c r="E13" s="96"/>
      <c r="F13" s="97">
        <f aca="true" t="shared" si="3" ref="F13:U13">SUM(F14,F15,F16,F25,F29)</f>
        <v>424294</v>
      </c>
      <c r="G13" s="97">
        <f t="shared" si="3"/>
        <v>213494</v>
      </c>
      <c r="H13" s="97">
        <f t="shared" si="3"/>
        <v>240634</v>
      </c>
      <c r="I13" s="97">
        <f t="shared" si="3"/>
        <v>5799386</v>
      </c>
      <c r="J13" s="97">
        <f t="shared" si="3"/>
        <v>132181560</v>
      </c>
      <c r="K13" s="97">
        <f t="shared" si="3"/>
        <v>634168633</v>
      </c>
      <c r="L13" s="97">
        <f t="shared" si="3"/>
        <v>24595843</v>
      </c>
      <c r="M13" s="97">
        <f t="shared" si="3"/>
        <v>63286684</v>
      </c>
      <c r="N13" s="97">
        <f t="shared" si="3"/>
        <v>181282</v>
      </c>
      <c r="O13" s="97">
        <f t="shared" si="3"/>
        <v>144434399</v>
      </c>
      <c r="P13" s="97">
        <f t="shared" si="3"/>
        <v>299117</v>
      </c>
      <c r="Q13" s="97">
        <f t="shared" si="3"/>
        <v>11877880</v>
      </c>
      <c r="R13" s="97">
        <f t="shared" si="3"/>
        <v>14306947</v>
      </c>
      <c r="S13" s="97">
        <f t="shared" si="3"/>
        <v>0</v>
      </c>
      <c r="T13" s="97">
        <f t="shared" si="3"/>
        <v>0</v>
      </c>
      <c r="U13" s="97">
        <f t="shared" si="3"/>
        <v>1032010153</v>
      </c>
      <c r="V13" s="48"/>
      <c r="W13" s="47" t="e">
        <f>SUM(W14,W15,#REF!,#REF!,#REF!,#REF!,W16,W25:W25,#REF!,#REF!,#REF!,W29)</f>
        <v>#REF!</v>
      </c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s="17" customFormat="1" ht="22.5" customHeight="1">
      <c r="A14" s="24"/>
      <c r="B14" s="73" t="s">
        <v>7</v>
      </c>
      <c r="C14" s="67"/>
      <c r="D14" s="74" t="s">
        <v>8</v>
      </c>
      <c r="E14" s="67"/>
      <c r="F14" s="104">
        <v>199464</v>
      </c>
      <c r="G14" s="104">
        <v>195928</v>
      </c>
      <c r="H14" s="104">
        <v>222015</v>
      </c>
      <c r="I14" s="104">
        <v>285858</v>
      </c>
      <c r="J14" s="104">
        <v>1240345</v>
      </c>
      <c r="K14" s="104">
        <v>7016304</v>
      </c>
      <c r="L14" s="104">
        <v>634783</v>
      </c>
      <c r="M14" s="104">
        <v>484414</v>
      </c>
      <c r="N14" s="104">
        <v>164864</v>
      </c>
      <c r="O14" s="104"/>
      <c r="P14" s="104">
        <v>26309</v>
      </c>
      <c r="Q14" s="104"/>
      <c r="R14" s="104">
        <v>968660</v>
      </c>
      <c r="S14" s="104"/>
      <c r="T14" s="104"/>
      <c r="U14" s="104">
        <f>SUM(F14:T14)</f>
        <v>11438944</v>
      </c>
      <c r="V14" s="25"/>
      <c r="W14" s="6">
        <f t="shared" si="2"/>
        <v>11438944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73" t="s">
        <v>9</v>
      </c>
      <c r="C15" s="67"/>
      <c r="D15" s="74" t="s">
        <v>10</v>
      </c>
      <c r="E15" s="67"/>
      <c r="F15" s="104">
        <v>211560</v>
      </c>
      <c r="G15" s="104">
        <v>14482</v>
      </c>
      <c r="H15" s="104">
        <v>18619</v>
      </c>
      <c r="I15" s="104">
        <v>45516</v>
      </c>
      <c r="J15" s="104">
        <v>113092</v>
      </c>
      <c r="K15" s="104">
        <v>918471</v>
      </c>
      <c r="L15" s="104">
        <v>30342</v>
      </c>
      <c r="M15" s="104">
        <v>48463.99999999999</v>
      </c>
      <c r="N15" s="104">
        <v>11034</v>
      </c>
      <c r="O15" s="104"/>
      <c r="P15" s="104"/>
      <c r="Q15" s="104">
        <v>104979</v>
      </c>
      <c r="R15" s="104">
        <v>697262</v>
      </c>
      <c r="S15" s="104"/>
      <c r="T15" s="104"/>
      <c r="U15" s="104">
        <f>SUM(F15:T15)</f>
        <v>2213821</v>
      </c>
      <c r="V15" s="25"/>
      <c r="W15" s="6">
        <f t="shared" si="2"/>
        <v>2213821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5" customFormat="1" ht="22.5" customHeight="1">
      <c r="A16" s="24"/>
      <c r="B16" s="73" t="s">
        <v>76</v>
      </c>
      <c r="C16" s="67"/>
      <c r="D16" s="75" t="s">
        <v>68</v>
      </c>
      <c r="E16" s="67"/>
      <c r="F16" s="104">
        <f aca="true" t="shared" si="4" ref="F16:R16">SUM(F17:F23)</f>
        <v>12964</v>
      </c>
      <c r="G16" s="104">
        <f t="shared" si="4"/>
        <v>0</v>
      </c>
      <c r="H16" s="104">
        <f t="shared" si="4"/>
        <v>0</v>
      </c>
      <c r="I16" s="104">
        <f t="shared" si="4"/>
        <v>193140</v>
      </c>
      <c r="J16" s="104">
        <f t="shared" si="4"/>
        <v>290232</v>
      </c>
      <c r="K16" s="104">
        <f t="shared" si="4"/>
        <v>5337972</v>
      </c>
      <c r="L16" s="104">
        <f>SUM(L17:L24)</f>
        <v>1044000</v>
      </c>
      <c r="M16" s="104">
        <f>SUM(M17:M24)</f>
        <v>0</v>
      </c>
      <c r="N16" s="104">
        <f t="shared" si="4"/>
        <v>0</v>
      </c>
      <c r="O16" s="104">
        <f>SUM(O17:O23)</f>
        <v>97092</v>
      </c>
      <c r="P16" s="104">
        <f t="shared" si="4"/>
        <v>0</v>
      </c>
      <c r="Q16" s="104">
        <f>SUM(Q17:Q23)</f>
        <v>0</v>
      </c>
      <c r="R16" s="104">
        <f t="shared" si="4"/>
        <v>1187842</v>
      </c>
      <c r="S16" s="104">
        <f>SUM(S17:S23)</f>
        <v>0</v>
      </c>
      <c r="T16" s="104">
        <f>SUM(T17:T23)</f>
        <v>0</v>
      </c>
      <c r="U16" s="104">
        <f>SUM(U17:U24)</f>
        <v>8163242</v>
      </c>
      <c r="V16" s="6"/>
      <c r="W16" s="6">
        <f t="shared" si="2"/>
        <v>8163242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s="17" customFormat="1" ht="22.5" customHeight="1">
      <c r="A17" s="24"/>
      <c r="B17" s="76" t="s">
        <v>20</v>
      </c>
      <c r="C17" s="77"/>
      <c r="D17" s="78" t="s">
        <v>38</v>
      </c>
      <c r="E17" s="67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>
        <f aca="true" t="shared" si="5" ref="U17:U24">SUM(F17:T17)</f>
        <v>0</v>
      </c>
      <c r="V17" s="25"/>
      <c r="W17" s="6">
        <f t="shared" si="2"/>
        <v>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79" t="s">
        <v>39</v>
      </c>
      <c r="C18" s="67"/>
      <c r="D18" s="74" t="s">
        <v>98</v>
      </c>
      <c r="E18" s="67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>
        <f t="shared" si="5"/>
        <v>0</v>
      </c>
      <c r="V18" s="25"/>
      <c r="W18" s="6">
        <f t="shared" si="2"/>
        <v>0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79" t="s">
        <v>31</v>
      </c>
      <c r="C19" s="67"/>
      <c r="D19" s="74" t="s">
        <v>33</v>
      </c>
      <c r="E19" s="67"/>
      <c r="F19" s="104"/>
      <c r="G19" s="104"/>
      <c r="H19" s="104"/>
      <c r="I19" s="104">
        <v>193140</v>
      </c>
      <c r="J19" s="104">
        <v>290232</v>
      </c>
      <c r="K19" s="104">
        <v>1861452</v>
      </c>
      <c r="L19" s="104"/>
      <c r="M19" s="104"/>
      <c r="N19" s="104"/>
      <c r="O19" s="104">
        <v>97092</v>
      </c>
      <c r="P19" s="104"/>
      <c r="Q19" s="104"/>
      <c r="R19" s="104">
        <v>524604</v>
      </c>
      <c r="S19" s="104"/>
      <c r="T19" s="104"/>
      <c r="U19" s="104">
        <f t="shared" si="5"/>
        <v>2966520</v>
      </c>
      <c r="V19" s="25"/>
      <c r="W19" s="6">
        <f t="shared" si="2"/>
        <v>2966520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79" t="s">
        <v>32</v>
      </c>
      <c r="C20" s="67"/>
      <c r="D20" s="74" t="s">
        <v>34</v>
      </c>
      <c r="E20" s="67"/>
      <c r="F20" s="104">
        <v>2772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>
        <v>19500</v>
      </c>
      <c r="S20" s="104"/>
      <c r="T20" s="104"/>
      <c r="U20" s="104">
        <f t="shared" si="5"/>
        <v>22272</v>
      </c>
      <c r="V20" s="25"/>
      <c r="W20" s="6">
        <f t="shared" si="2"/>
        <v>22272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79" t="s">
        <v>37</v>
      </c>
      <c r="C21" s="67"/>
      <c r="D21" s="74" t="s">
        <v>47</v>
      </c>
      <c r="E21" s="67"/>
      <c r="F21" s="104"/>
      <c r="G21" s="104"/>
      <c r="H21" s="104"/>
      <c r="I21" s="104"/>
      <c r="J21" s="104"/>
      <c r="K21" s="104">
        <v>3476520</v>
      </c>
      <c r="L21" s="104"/>
      <c r="M21" s="104"/>
      <c r="N21" s="104"/>
      <c r="O21" s="104"/>
      <c r="P21" s="104"/>
      <c r="Q21" s="104"/>
      <c r="R21" s="104">
        <v>19600</v>
      </c>
      <c r="S21" s="104"/>
      <c r="T21" s="104"/>
      <c r="U21" s="104">
        <f t="shared" si="5"/>
        <v>3496120</v>
      </c>
      <c r="V21" s="25"/>
      <c r="W21" s="6">
        <f t="shared" si="2"/>
        <v>3496120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79" t="s">
        <v>21</v>
      </c>
      <c r="C22" s="67"/>
      <c r="D22" s="74" t="s">
        <v>36</v>
      </c>
      <c r="E22" s="67"/>
      <c r="F22" s="104">
        <v>10192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>
        <v>307338</v>
      </c>
      <c r="S22" s="104"/>
      <c r="T22" s="104"/>
      <c r="U22" s="104">
        <f t="shared" si="5"/>
        <v>317530</v>
      </c>
      <c r="V22" s="25"/>
      <c r="W22" s="6">
        <f t="shared" si="2"/>
        <v>317530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79" t="s">
        <v>23</v>
      </c>
      <c r="C23" s="67"/>
      <c r="D23" s="74" t="s">
        <v>35</v>
      </c>
      <c r="E23" s="67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>
        <v>316800</v>
      </c>
      <c r="S23" s="104"/>
      <c r="T23" s="104"/>
      <c r="U23" s="104">
        <f t="shared" si="5"/>
        <v>316800</v>
      </c>
      <c r="V23" s="25"/>
      <c r="W23" s="6">
        <f t="shared" si="2"/>
        <v>316800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79" t="s">
        <v>96</v>
      </c>
      <c r="C24" s="67"/>
      <c r="D24" s="74" t="s">
        <v>97</v>
      </c>
      <c r="E24" s="67"/>
      <c r="F24" s="104"/>
      <c r="G24" s="104"/>
      <c r="H24" s="104"/>
      <c r="I24" s="104"/>
      <c r="J24" s="104"/>
      <c r="K24" s="104"/>
      <c r="L24" s="104">
        <v>1044000</v>
      </c>
      <c r="M24" s="104"/>
      <c r="N24" s="104"/>
      <c r="O24" s="104"/>
      <c r="P24" s="104"/>
      <c r="Q24" s="104"/>
      <c r="R24" s="104"/>
      <c r="S24" s="104"/>
      <c r="T24" s="104"/>
      <c r="U24" s="104">
        <f t="shared" si="5"/>
        <v>1044000</v>
      </c>
      <c r="V24" s="25"/>
      <c r="W24" s="6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ht="22.5" customHeight="1">
      <c r="A25" s="3"/>
      <c r="B25" s="80" t="s">
        <v>77</v>
      </c>
      <c r="C25" s="81"/>
      <c r="D25" s="82" t="s">
        <v>15</v>
      </c>
      <c r="E25" s="67"/>
      <c r="F25" s="106">
        <f aca="true" t="shared" si="6" ref="F25:P25">SUM(F26,F27,F28)</f>
        <v>0</v>
      </c>
      <c r="G25" s="106">
        <f t="shared" si="6"/>
        <v>0</v>
      </c>
      <c r="H25" s="106">
        <f t="shared" si="6"/>
        <v>0</v>
      </c>
      <c r="I25" s="106">
        <f t="shared" si="6"/>
        <v>5161946</v>
      </c>
      <c r="J25" s="106">
        <f t="shared" si="6"/>
        <v>118966016</v>
      </c>
      <c r="K25" s="106">
        <f t="shared" si="6"/>
        <v>568556478</v>
      </c>
      <c r="L25" s="106">
        <f t="shared" si="6"/>
        <v>21463298</v>
      </c>
      <c r="M25" s="106">
        <f t="shared" si="6"/>
        <v>54501060</v>
      </c>
      <c r="N25" s="106">
        <f t="shared" si="6"/>
        <v>0</v>
      </c>
      <c r="O25" s="106">
        <f t="shared" si="6"/>
        <v>129810300</v>
      </c>
      <c r="P25" s="106">
        <f t="shared" si="6"/>
        <v>0</v>
      </c>
      <c r="Q25" s="106">
        <f>SUM(Q26,Q27,Q28)</f>
        <v>11772901</v>
      </c>
      <c r="R25" s="106">
        <f>SUM(R26,R27,R28)</f>
        <v>10706959</v>
      </c>
      <c r="S25" s="106">
        <f>SUM(S26,S27,S28)</f>
        <v>0</v>
      </c>
      <c r="T25" s="106">
        <f>SUM(T26,T27,T28)</f>
        <v>0</v>
      </c>
      <c r="U25" s="107">
        <f>SUM(U26,U27,U28)</f>
        <v>920938958</v>
      </c>
      <c r="V25" s="2"/>
      <c r="W25" s="6">
        <f t="shared" si="2"/>
        <v>920938958</v>
      </c>
      <c r="X25" s="6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7" customFormat="1" ht="22.5" customHeight="1">
      <c r="A26" s="24"/>
      <c r="B26" s="79" t="s">
        <v>20</v>
      </c>
      <c r="C26" s="67"/>
      <c r="D26" s="74" t="s">
        <v>42</v>
      </c>
      <c r="E26" s="67"/>
      <c r="F26" s="104"/>
      <c r="G26" s="104"/>
      <c r="H26" s="104"/>
      <c r="I26" s="104"/>
      <c r="J26" s="104">
        <v>586790</v>
      </c>
      <c r="K26" s="104">
        <v>462436</v>
      </c>
      <c r="L26" s="104"/>
      <c r="M26" s="104">
        <v>1008147</v>
      </c>
      <c r="N26" s="104"/>
      <c r="O26" s="104"/>
      <c r="P26" s="104"/>
      <c r="Q26" s="104"/>
      <c r="R26" s="104">
        <v>1386955</v>
      </c>
      <c r="S26" s="104"/>
      <c r="T26" s="104"/>
      <c r="U26" s="104">
        <f>SUM(F26:T26)</f>
        <v>3444328</v>
      </c>
      <c r="V26" s="25"/>
      <c r="W26" s="6">
        <f t="shared" si="2"/>
        <v>3444328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79" t="s">
        <v>39</v>
      </c>
      <c r="C27" s="67"/>
      <c r="D27" s="74" t="s">
        <v>43</v>
      </c>
      <c r="E27" s="67"/>
      <c r="F27" s="104"/>
      <c r="G27" s="104"/>
      <c r="H27" s="104"/>
      <c r="I27" s="104">
        <v>5161946</v>
      </c>
      <c r="J27" s="104">
        <v>118379226</v>
      </c>
      <c r="K27" s="104">
        <v>568094042</v>
      </c>
      <c r="L27" s="104">
        <v>21463298</v>
      </c>
      <c r="M27" s="104">
        <v>53492913</v>
      </c>
      <c r="N27" s="104"/>
      <c r="O27" s="104">
        <v>129810300</v>
      </c>
      <c r="P27" s="104"/>
      <c r="Q27" s="104">
        <v>11772901</v>
      </c>
      <c r="R27" s="104">
        <v>9320004</v>
      </c>
      <c r="S27" s="104"/>
      <c r="T27" s="104"/>
      <c r="U27" s="104">
        <f>SUM(F27:T27)</f>
        <v>917494630</v>
      </c>
      <c r="V27" s="25"/>
      <c r="W27" s="6">
        <f t="shared" si="2"/>
        <v>917494630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79" t="s">
        <v>31</v>
      </c>
      <c r="C28" s="67"/>
      <c r="D28" s="74" t="s">
        <v>101</v>
      </c>
      <c r="E28" s="67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>
        <f>SUM(F28:T28)</f>
        <v>0</v>
      </c>
      <c r="V28" s="25"/>
      <c r="W28" s="6">
        <f t="shared" si="2"/>
        <v>0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80" t="s">
        <v>78</v>
      </c>
      <c r="C29" s="81"/>
      <c r="D29" s="82" t="s">
        <v>41</v>
      </c>
      <c r="E29" s="67"/>
      <c r="F29" s="106">
        <v>306</v>
      </c>
      <c r="G29" s="106">
        <v>3084</v>
      </c>
      <c r="H29" s="106"/>
      <c r="I29" s="106">
        <v>112926</v>
      </c>
      <c r="J29" s="106">
        <v>11571875</v>
      </c>
      <c r="K29" s="106">
        <v>52339408</v>
      </c>
      <c r="L29" s="106">
        <v>1423420</v>
      </c>
      <c r="M29" s="106">
        <v>8252746</v>
      </c>
      <c r="N29" s="106">
        <v>5384</v>
      </c>
      <c r="O29" s="106">
        <v>14527007</v>
      </c>
      <c r="P29" s="106">
        <v>272808</v>
      </c>
      <c r="Q29" s="106"/>
      <c r="R29" s="106">
        <v>746224</v>
      </c>
      <c r="S29" s="106"/>
      <c r="T29" s="106"/>
      <c r="U29" s="106">
        <f>SUM(F29:T29)</f>
        <v>89255188</v>
      </c>
      <c r="V29" s="25"/>
      <c r="W29" s="6">
        <f t="shared" si="2"/>
        <v>89255188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2:34" ht="25.5" customHeight="1">
      <c r="B30" s="57"/>
      <c r="C30" s="57"/>
      <c r="D30" s="57"/>
      <c r="E30" s="57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4"/>
      <c r="V30" s="2"/>
      <c r="W30" s="2"/>
      <c r="X30" s="6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2:34" ht="18" customHeight="1" hidden="1">
      <c r="B31" s="57"/>
      <c r="C31" s="57"/>
      <c r="D31" s="57"/>
      <c r="E31" s="57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>
        <f>+S9-S13</f>
        <v>0</v>
      </c>
      <c r="T31" s="83">
        <f>+T9-T13</f>
        <v>0</v>
      </c>
      <c r="U31" s="84">
        <f>+U9-U13</f>
        <v>0</v>
      </c>
      <c r="V31" s="4">
        <f>+V9-V13</f>
        <v>0</v>
      </c>
      <c r="W31" s="4" t="e">
        <f>+W9-W13</f>
        <v>#REF!</v>
      </c>
      <c r="X31" s="6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2:34" ht="18" customHeight="1">
      <c r="B32" s="57"/>
      <c r="C32" s="57"/>
      <c r="D32" s="57"/>
      <c r="E32" s="57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4"/>
      <c r="V32" s="2"/>
      <c r="W32" s="2"/>
      <c r="X32" s="6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8" customHeight="1">
      <c r="B33" s="57"/>
      <c r="C33" s="57"/>
      <c r="D33" s="57"/>
      <c r="E33" s="57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4"/>
      <c r="V33" s="2"/>
      <c r="W33" s="2"/>
      <c r="X33" s="6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ht="18" customHeight="1">
      <c r="B34" s="57"/>
      <c r="C34" s="57"/>
      <c r="D34" s="57"/>
      <c r="E34" s="57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4"/>
      <c r="V34" s="2"/>
      <c r="W34" s="2"/>
      <c r="X34" s="6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4"/>
      <c r="V35" s="2"/>
      <c r="W35" s="2"/>
      <c r="X35" s="6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2"/>
      <c r="V36" s="2"/>
      <c r="W36" s="2"/>
      <c r="X36" s="6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2"/>
      <c r="V37" s="2"/>
      <c r="W37" s="2"/>
      <c r="X37" s="6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6"/>
      <c r="G38" s="6"/>
      <c r="H38" s="6"/>
      <c r="I38" s="6"/>
      <c r="J38" s="6"/>
      <c r="K38" s="6"/>
      <c r="L38" s="37"/>
      <c r="M38" s="6"/>
      <c r="N38" s="6"/>
      <c r="O38" s="6"/>
      <c r="P38" s="6"/>
      <c r="Q38" s="6"/>
      <c r="R38" s="6"/>
      <c r="S38" s="6"/>
      <c r="T38" s="6"/>
      <c r="U38" s="2"/>
      <c r="V38" s="2"/>
      <c r="W38" s="2"/>
      <c r="X38" s="6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2"/>
      <c r="V39" s="2"/>
      <c r="W39" s="2"/>
      <c r="X39" s="6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2"/>
      <c r="V40" s="2"/>
      <c r="W40" s="2"/>
      <c r="X40" s="6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2"/>
      <c r="V41" s="2"/>
      <c r="W41" s="2"/>
      <c r="X41" s="6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"/>
      <c r="V42" s="2"/>
      <c r="W42" s="2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2"/>
      <c r="V43" s="2"/>
      <c r="W43" s="2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2"/>
      <c r="V44" s="2"/>
      <c r="W44" s="2"/>
      <c r="X44" s="6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2"/>
      <c r="V45" s="2"/>
      <c r="W45" s="2"/>
      <c r="X45" s="6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"/>
      <c r="V46" s="2"/>
      <c r="W46" s="2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2"/>
      <c r="V47" s="2"/>
      <c r="W47" s="2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2"/>
      <c r="V48" s="2"/>
      <c r="W48" s="2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2"/>
      <c r="V49" s="2"/>
      <c r="W49" s="2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2"/>
      <c r="V50" s="2"/>
      <c r="W50" s="2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2"/>
      <c r="V51" s="2"/>
      <c r="W51" s="2"/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2"/>
      <c r="V52" s="2"/>
      <c r="W52" s="2"/>
      <c r="X52" s="6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2"/>
      <c r="V53" s="2"/>
      <c r="W53" s="2"/>
      <c r="X53" s="6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2"/>
      <c r="V54" s="2"/>
      <c r="W54" s="2"/>
      <c r="X54" s="6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2"/>
      <c r="V55" s="2"/>
      <c r="W55" s="2"/>
      <c r="X55" s="6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6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6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6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6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2:34" ht="18" customHeight="1">
      <c r="V60" s="2"/>
      <c r="W60" s="2"/>
      <c r="X60" s="6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6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6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6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6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6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6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6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6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6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6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6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6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6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6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6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6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6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6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6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6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6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6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6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6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6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6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6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6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6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6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6"/>
      <c r="Y91" s="2"/>
      <c r="Z91" s="2"/>
      <c r="AA91" s="2"/>
      <c r="AB91" s="2"/>
      <c r="AC91" s="2"/>
      <c r="AD91" s="2"/>
      <c r="AE91" s="2"/>
      <c r="AF91" s="2"/>
      <c r="AG91" s="2"/>
      <c r="AH91" s="2"/>
    </row>
  </sheetData>
  <sheetProtection/>
  <printOptions/>
  <pageMargins left="0.35433070866141736" right="0.15748031496062992" top="0.7086614173228347" bottom="0.35433070866141736" header="0.31496062992125984" footer="0.31496062992125984"/>
  <pageSetup fitToHeight="0" horizontalDpi="600" verticalDpi="600" orientation="landscape" paperSize="122" scale="46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4"/>
  <sheetViews>
    <sheetView tabSelected="1" zoomScale="73" zoomScaleNormal="73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J13" sqref="J13"/>
    </sheetView>
  </sheetViews>
  <sheetFormatPr defaultColWidth="9.625" defaultRowHeight="18" customHeight="1"/>
  <cols>
    <col min="1" max="1" width="2.25390625" style="59" customWidth="1"/>
    <col min="2" max="2" width="7.25390625" style="57" customWidth="1"/>
    <col min="3" max="3" width="0.875" style="57" customWidth="1"/>
    <col min="4" max="4" width="37.25390625" style="57" customWidth="1"/>
    <col min="5" max="5" width="1.75390625" style="57" customWidth="1"/>
    <col min="6" max="20" width="13.625" style="57" customWidth="1"/>
    <col min="21" max="21" width="13.625" style="59" customWidth="1"/>
    <col min="22" max="22" width="2.50390625" style="59" hidden="1" customWidth="1"/>
    <col min="23" max="23" width="18.375" style="59" hidden="1" customWidth="1"/>
    <col min="24" max="24" width="19.125" style="57" hidden="1" customWidth="1"/>
    <col min="25" max="25" width="17.125" style="59" hidden="1" customWidth="1"/>
    <col min="26" max="26" width="9.625" style="59" customWidth="1"/>
    <col min="27" max="27" width="16.75390625" style="59" customWidth="1"/>
    <col min="28" max="31" width="9.625" style="59" customWidth="1"/>
    <col min="32" max="32" width="10.875" style="59" bestFit="1" customWidth="1"/>
    <col min="33" max="16384" width="9.625" style="59" customWidth="1"/>
  </cols>
  <sheetData>
    <row r="1" ht="18" customHeight="1">
      <c r="O1" s="58"/>
    </row>
    <row r="2" spans="2:21" ht="18" customHeight="1">
      <c r="B2" s="66"/>
      <c r="F2" s="60"/>
      <c r="G2" s="60"/>
      <c r="H2" s="60"/>
      <c r="I2" s="60"/>
      <c r="J2" s="60"/>
      <c r="K2" s="109" t="s">
        <v>119</v>
      </c>
      <c r="L2" s="109"/>
      <c r="M2" s="109"/>
      <c r="N2" s="109"/>
      <c r="O2" s="109"/>
      <c r="P2" s="60"/>
      <c r="Q2" s="60"/>
      <c r="R2" s="60"/>
      <c r="S2" s="60"/>
      <c r="T2" s="60"/>
      <c r="U2" s="63"/>
    </row>
    <row r="3" spans="2:21" ht="18" customHeight="1">
      <c r="B3" s="66"/>
      <c r="F3" s="60"/>
      <c r="G3" s="60"/>
      <c r="H3" s="60"/>
      <c r="I3" s="60"/>
      <c r="J3" s="60"/>
      <c r="K3" s="108" t="s">
        <v>117</v>
      </c>
      <c r="L3" s="108"/>
      <c r="M3" s="108"/>
      <c r="N3" s="108"/>
      <c r="O3" s="108"/>
      <c r="P3" s="60"/>
      <c r="Q3" s="60"/>
      <c r="R3" s="60"/>
      <c r="S3" s="60"/>
      <c r="T3" s="60"/>
      <c r="U3" s="63"/>
    </row>
    <row r="4" spans="2:26" ht="18" customHeight="1">
      <c r="B4" s="64"/>
      <c r="S4" s="58"/>
      <c r="T4" s="58"/>
      <c r="U4" s="58"/>
      <c r="V4" s="57"/>
      <c r="W4" s="57"/>
      <c r="Y4" s="57"/>
      <c r="Z4" s="57"/>
    </row>
    <row r="5" spans="2:26" ht="18" customHeight="1">
      <c r="B5" s="64"/>
      <c r="S5" s="58"/>
      <c r="T5" s="58"/>
      <c r="U5" s="58"/>
      <c r="V5" s="57"/>
      <c r="W5" s="57"/>
      <c r="Y5" s="57"/>
      <c r="Z5" s="57"/>
    </row>
    <row r="6" s="57" customFormat="1" ht="18" customHeight="1">
      <c r="B6" s="64"/>
    </row>
    <row r="7" spans="2:23" s="57" customFormat="1" ht="18" customHeight="1">
      <c r="B7" s="66"/>
      <c r="E7" s="67"/>
      <c r="F7" s="68" t="s">
        <v>53</v>
      </c>
      <c r="G7" s="68" t="s">
        <v>54</v>
      </c>
      <c r="H7" s="68" t="s">
        <v>55</v>
      </c>
      <c r="I7" s="68" t="s">
        <v>65</v>
      </c>
      <c r="J7" s="68" t="s">
        <v>66</v>
      </c>
      <c r="K7" s="68" t="s">
        <v>56</v>
      </c>
      <c r="L7" s="68" t="s">
        <v>57</v>
      </c>
      <c r="M7" s="68" t="s">
        <v>58</v>
      </c>
      <c r="N7" s="68" t="s">
        <v>60</v>
      </c>
      <c r="O7" s="68" t="s">
        <v>80</v>
      </c>
      <c r="P7" s="68" t="s">
        <v>61</v>
      </c>
      <c r="Q7" s="69" t="s">
        <v>103</v>
      </c>
      <c r="R7" s="68" t="s">
        <v>62</v>
      </c>
      <c r="S7" s="68" t="s">
        <v>63</v>
      </c>
      <c r="T7" s="68" t="s">
        <v>49</v>
      </c>
      <c r="U7" s="70" t="s">
        <v>50</v>
      </c>
      <c r="W7" s="57" t="s">
        <v>69</v>
      </c>
    </row>
    <row r="8" spans="2:23" s="57" customFormat="1" ht="18" customHeight="1">
      <c r="B8" s="103"/>
      <c r="E8" s="67"/>
      <c r="F8" s="71" t="s">
        <v>104</v>
      </c>
      <c r="G8" s="71" t="s">
        <v>105</v>
      </c>
      <c r="H8" s="71" t="s">
        <v>106</v>
      </c>
      <c r="I8" s="71" t="s">
        <v>107</v>
      </c>
      <c r="J8" s="71" t="s">
        <v>108</v>
      </c>
      <c r="K8" s="71" t="s">
        <v>109</v>
      </c>
      <c r="L8" s="71" t="s">
        <v>110</v>
      </c>
      <c r="M8" s="71" t="s">
        <v>111</v>
      </c>
      <c r="N8" s="71" t="s">
        <v>112</v>
      </c>
      <c r="O8" s="71" t="s">
        <v>113</v>
      </c>
      <c r="P8" s="71" t="s">
        <v>114</v>
      </c>
      <c r="Q8" s="71" t="s">
        <v>115</v>
      </c>
      <c r="R8" s="71" t="s">
        <v>116</v>
      </c>
      <c r="S8" s="71" t="s">
        <v>93</v>
      </c>
      <c r="T8" s="71" t="s">
        <v>94</v>
      </c>
      <c r="U8" s="72" t="s">
        <v>64</v>
      </c>
      <c r="W8" s="57" t="s">
        <v>70</v>
      </c>
    </row>
    <row r="9" spans="1:34" s="99" customFormat="1" ht="24.75" customHeight="1">
      <c r="A9" s="92"/>
      <c r="B9" s="93" t="s">
        <v>0</v>
      </c>
      <c r="C9" s="94"/>
      <c r="D9" s="95" t="s">
        <v>1</v>
      </c>
      <c r="E9" s="96"/>
      <c r="F9" s="97">
        <f>+SUM(F11:F14)</f>
        <v>1080.207</v>
      </c>
      <c r="G9" s="97">
        <f aca="true" t="shared" si="0" ref="G9:X9">+SUM(G11:G14)</f>
        <v>96880.583</v>
      </c>
      <c r="H9" s="97">
        <f t="shared" si="0"/>
        <v>80508.485</v>
      </c>
      <c r="I9" s="97">
        <f t="shared" si="0"/>
        <v>759517.9029999999</v>
      </c>
      <c r="J9" s="97">
        <f t="shared" si="0"/>
        <v>57481351.021</v>
      </c>
      <c r="K9" s="97">
        <f t="shared" si="0"/>
        <v>284067711.46</v>
      </c>
      <c r="L9" s="97">
        <f t="shared" si="0"/>
        <v>8520708.480999999</v>
      </c>
      <c r="M9" s="97">
        <f t="shared" si="0"/>
        <v>38003322.623</v>
      </c>
      <c r="N9" s="97">
        <f t="shared" si="0"/>
        <v>81211.62</v>
      </c>
      <c r="O9" s="97">
        <f t="shared" si="0"/>
        <v>47655609.165</v>
      </c>
      <c r="P9" s="97">
        <f t="shared" si="0"/>
        <v>288371.928</v>
      </c>
      <c r="Q9" s="97">
        <f t="shared" si="0"/>
        <v>246000</v>
      </c>
      <c r="R9" s="97">
        <f t="shared" si="0"/>
        <v>3052189.071</v>
      </c>
      <c r="S9" s="97">
        <f t="shared" si="0"/>
        <v>0</v>
      </c>
      <c r="T9" s="97">
        <f t="shared" si="0"/>
        <v>0</v>
      </c>
      <c r="U9" s="97">
        <f t="shared" si="0"/>
        <v>440334462.54700005</v>
      </c>
      <c r="V9" s="97">
        <f t="shared" si="0"/>
        <v>0</v>
      </c>
      <c r="W9" s="97">
        <f t="shared" si="0"/>
        <v>440200172.95900005</v>
      </c>
      <c r="X9" s="97">
        <f t="shared" si="0"/>
        <v>0</v>
      </c>
      <c r="Y9" s="91"/>
      <c r="Z9" s="91"/>
      <c r="AA9" s="91"/>
      <c r="AB9" s="91"/>
      <c r="AC9" s="91"/>
      <c r="AD9" s="91"/>
      <c r="AE9" s="91"/>
      <c r="AF9" s="91"/>
      <c r="AG9" s="91"/>
      <c r="AH9" s="91"/>
    </row>
    <row r="10" spans="1:34" s="67" customFormat="1" ht="22.5" customHeight="1">
      <c r="A10" s="85"/>
      <c r="B10" s="73"/>
      <c r="D10" s="7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>
        <f>SUM(F10:T10)</f>
        <v>0</v>
      </c>
      <c r="V10" s="86"/>
      <c r="W10" s="87">
        <f aca="true" t="shared" si="1" ref="W10:W32">+U10-T10-S10</f>
        <v>0</v>
      </c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</row>
    <row r="11" spans="1:34" s="67" customFormat="1" ht="22.5" customHeight="1">
      <c r="A11" s="85"/>
      <c r="B11" s="73" t="s">
        <v>25</v>
      </c>
      <c r="D11" s="74" t="s">
        <v>26</v>
      </c>
      <c r="F11" s="104"/>
      <c r="G11" s="104"/>
      <c r="H11" s="104"/>
      <c r="I11" s="104"/>
      <c r="J11" s="104">
        <v>113882.467</v>
      </c>
      <c r="K11" s="104">
        <v>927948.2370000001</v>
      </c>
      <c r="L11" s="104">
        <v>22487.480999999996</v>
      </c>
      <c r="M11" s="104">
        <v>90701.932</v>
      </c>
      <c r="N11" s="104"/>
      <c r="O11" s="104">
        <v>103362.883</v>
      </c>
      <c r="P11" s="104"/>
      <c r="Q11" s="104"/>
      <c r="R11" s="104">
        <v>12109.814</v>
      </c>
      <c r="S11" s="104"/>
      <c r="T11" s="104"/>
      <c r="U11" s="104">
        <f>SUM(F11:T11)</f>
        <v>1270492.814</v>
      </c>
      <c r="V11" s="86"/>
      <c r="W11" s="87">
        <f>+U11-T11-S11</f>
        <v>1270492.814</v>
      </c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</row>
    <row r="12" spans="1:34" s="67" customFormat="1" ht="22.5" customHeight="1">
      <c r="A12" s="85"/>
      <c r="B12" s="73" t="s">
        <v>72</v>
      </c>
      <c r="D12" s="74" t="s">
        <v>29</v>
      </c>
      <c r="F12" s="104"/>
      <c r="G12" s="104"/>
      <c r="H12" s="104"/>
      <c r="I12" s="104"/>
      <c r="J12" s="104">
        <v>31219.743</v>
      </c>
      <c r="K12" s="104">
        <v>88917.761</v>
      </c>
      <c r="L12" s="104"/>
      <c r="M12" s="104">
        <v>6089.857</v>
      </c>
      <c r="N12" s="104"/>
      <c r="O12" s="104">
        <v>3746.8469999999998</v>
      </c>
      <c r="P12" s="104"/>
      <c r="Q12" s="104"/>
      <c r="R12" s="104">
        <v>4315.38</v>
      </c>
      <c r="S12" s="104"/>
      <c r="T12" s="104"/>
      <c r="U12" s="104">
        <f>SUM(F12:T12)</f>
        <v>134289.588</v>
      </c>
      <c r="V12" s="86"/>
      <c r="W12" s="87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</row>
    <row r="13" spans="1:34" s="67" customFormat="1" ht="22.5" customHeight="1">
      <c r="A13" s="85"/>
      <c r="B13" s="73" t="s">
        <v>73</v>
      </c>
      <c r="D13" s="74" t="s">
        <v>51</v>
      </c>
      <c r="F13" s="104">
        <v>0</v>
      </c>
      <c r="G13" s="104">
        <v>75094</v>
      </c>
      <c r="H13" s="104">
        <v>80505</v>
      </c>
      <c r="I13" s="104">
        <v>444396</v>
      </c>
      <c r="J13" s="104">
        <v>43920557</v>
      </c>
      <c r="K13" s="104">
        <v>225517011</v>
      </c>
      <c r="L13" s="104">
        <v>7037698</v>
      </c>
      <c r="M13" s="104">
        <v>28867859</v>
      </c>
      <c r="N13" s="104">
        <v>75248</v>
      </c>
      <c r="O13" s="104">
        <v>31025423</v>
      </c>
      <c r="P13" s="104">
        <v>9912</v>
      </c>
      <c r="Q13" s="104">
        <v>153208</v>
      </c>
      <c r="R13" s="104">
        <v>2172372</v>
      </c>
      <c r="S13" s="104"/>
      <c r="T13" s="104"/>
      <c r="U13" s="104">
        <f>SUM(F13:T13)</f>
        <v>339379283</v>
      </c>
      <c r="V13" s="86"/>
      <c r="W13" s="87">
        <f t="shared" si="1"/>
        <v>339379283</v>
      </c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</row>
    <row r="14" spans="1:34" s="67" customFormat="1" ht="22.5" customHeight="1">
      <c r="A14" s="85"/>
      <c r="B14" s="73" t="s">
        <v>74</v>
      </c>
      <c r="D14" s="74" t="s">
        <v>5</v>
      </c>
      <c r="F14" s="104">
        <v>1080.207</v>
      </c>
      <c r="G14" s="104">
        <v>21786.583</v>
      </c>
      <c r="H14" s="104">
        <v>3.485</v>
      </c>
      <c r="I14" s="104">
        <v>315121.903</v>
      </c>
      <c r="J14" s="104">
        <v>13415691.811</v>
      </c>
      <c r="K14" s="104">
        <v>57533834.462</v>
      </c>
      <c r="L14" s="104">
        <v>1460523</v>
      </c>
      <c r="M14" s="104">
        <v>9038671.834</v>
      </c>
      <c r="N14" s="104">
        <v>5963.62</v>
      </c>
      <c r="O14" s="104">
        <v>16523076.435</v>
      </c>
      <c r="P14" s="104">
        <v>278459.928</v>
      </c>
      <c r="Q14" s="104">
        <v>92792</v>
      </c>
      <c r="R14" s="104">
        <v>863391.877</v>
      </c>
      <c r="S14" s="104"/>
      <c r="T14" s="104"/>
      <c r="U14" s="104">
        <f>SUM(F14:T14)</f>
        <v>99550397.14500003</v>
      </c>
      <c r="V14" s="86"/>
      <c r="W14" s="87">
        <f t="shared" si="1"/>
        <v>99550397.14500003</v>
      </c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</row>
    <row r="15" spans="1:34" s="99" customFormat="1" ht="24.75" customHeight="1">
      <c r="A15" s="92"/>
      <c r="B15" s="100"/>
      <c r="C15" s="94"/>
      <c r="D15" s="95" t="s">
        <v>6</v>
      </c>
      <c r="E15" s="96"/>
      <c r="F15" s="97">
        <f aca="true" t="shared" si="2" ref="F15:T15">SUM(F16,F17,F19,F28,F32)</f>
        <v>305.83</v>
      </c>
      <c r="G15" s="97">
        <f t="shared" si="2"/>
        <v>79391.156</v>
      </c>
      <c r="H15" s="97">
        <f t="shared" si="2"/>
        <v>81145.22</v>
      </c>
      <c r="I15" s="97">
        <f t="shared" si="2"/>
        <v>569566.8659999999</v>
      </c>
      <c r="J15" s="97">
        <f t="shared" si="2"/>
        <v>57073050.273</v>
      </c>
      <c r="K15" s="97">
        <f>SUM(K16,K17,K19,K28,K32,K18)</f>
        <v>284343120.28900003</v>
      </c>
      <c r="L15" s="97">
        <f t="shared" si="2"/>
        <v>7904476.343</v>
      </c>
      <c r="M15" s="97">
        <f t="shared" si="2"/>
        <v>39585667.74</v>
      </c>
      <c r="N15" s="97">
        <f t="shared" si="2"/>
        <v>82847.23399999998</v>
      </c>
      <c r="O15" s="97">
        <f t="shared" si="2"/>
        <v>47006134.678</v>
      </c>
      <c r="P15" s="97">
        <f t="shared" si="2"/>
        <v>286667.241</v>
      </c>
      <c r="Q15" s="97">
        <f t="shared" si="2"/>
        <v>0</v>
      </c>
      <c r="R15" s="97">
        <f t="shared" si="2"/>
        <v>3381378.7469999995</v>
      </c>
      <c r="S15" s="97">
        <f t="shared" si="2"/>
        <v>0</v>
      </c>
      <c r="T15" s="97">
        <f t="shared" si="2"/>
        <v>0</v>
      </c>
      <c r="U15" s="97">
        <f>SUM(U16,U17,U19,U28,U32,U18)</f>
        <v>440393751.617</v>
      </c>
      <c r="V15" s="91"/>
      <c r="W15" s="98" t="e">
        <f>SUM(W16,W17,#REF!,#REF!,#REF!,#REF!,W19,W28:W28,#REF!,#REF!,#REF!,W32)</f>
        <v>#REF!</v>
      </c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</row>
    <row r="16" spans="1:34" s="67" customFormat="1" ht="22.5" customHeight="1">
      <c r="A16" s="85"/>
      <c r="B16" s="73" t="s">
        <v>7</v>
      </c>
      <c r="D16" s="74" t="s">
        <v>8</v>
      </c>
      <c r="F16" s="104">
        <v>0</v>
      </c>
      <c r="G16" s="104">
        <v>75691.754</v>
      </c>
      <c r="H16" s="104">
        <v>78297.905</v>
      </c>
      <c r="I16" s="104">
        <v>132462.917</v>
      </c>
      <c r="J16" s="104">
        <v>398984.835</v>
      </c>
      <c r="K16" s="104">
        <v>2539537.3589999997</v>
      </c>
      <c r="L16" s="104">
        <v>243207.66999999998</v>
      </c>
      <c r="M16" s="104">
        <v>246448.518</v>
      </c>
      <c r="N16" s="104">
        <v>77124.31199999999</v>
      </c>
      <c r="O16" s="104"/>
      <c r="P16" s="104">
        <v>13860.077</v>
      </c>
      <c r="Q16" s="104"/>
      <c r="R16" s="104">
        <v>133968.308</v>
      </c>
      <c r="S16" s="104"/>
      <c r="T16" s="104"/>
      <c r="U16" s="104">
        <f>SUM(F16:T16)</f>
        <v>3939583.655</v>
      </c>
      <c r="V16" s="86"/>
      <c r="W16" s="87">
        <f t="shared" si="1"/>
        <v>3939583.655</v>
      </c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</row>
    <row r="17" spans="1:34" s="67" customFormat="1" ht="22.5" customHeight="1">
      <c r="A17" s="85"/>
      <c r="B17" s="73" t="s">
        <v>9</v>
      </c>
      <c r="D17" s="74" t="s">
        <v>10</v>
      </c>
      <c r="F17" s="104">
        <v>0</v>
      </c>
      <c r="G17" s="104">
        <v>616.2950000000001</v>
      </c>
      <c r="H17" s="104">
        <v>2847.315</v>
      </c>
      <c r="I17" s="104">
        <v>0</v>
      </c>
      <c r="J17" s="104">
        <v>33239.394</v>
      </c>
      <c r="K17" s="104">
        <v>256946.20799999996</v>
      </c>
      <c r="L17" s="104">
        <v>14359.019999999997</v>
      </c>
      <c r="M17" s="104">
        <v>16942.762</v>
      </c>
      <c r="N17" s="104">
        <v>339.15</v>
      </c>
      <c r="O17" s="104"/>
      <c r="P17" s="104"/>
      <c r="Q17" s="104">
        <v>0</v>
      </c>
      <c r="R17" s="104">
        <v>25475.952</v>
      </c>
      <c r="S17" s="104"/>
      <c r="T17" s="104"/>
      <c r="U17" s="104">
        <f>SUM(F17:T17)</f>
        <v>350766.09599999996</v>
      </c>
      <c r="V17" s="86"/>
      <c r="W17" s="87">
        <f t="shared" si="1"/>
        <v>350766.09599999996</v>
      </c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</row>
    <row r="18" spans="1:34" s="67" customFormat="1" ht="22.5" customHeight="1">
      <c r="A18" s="85"/>
      <c r="B18" s="73" t="s">
        <v>75</v>
      </c>
      <c r="D18" s="74" t="s">
        <v>67</v>
      </c>
      <c r="F18" s="104"/>
      <c r="G18" s="104"/>
      <c r="H18" s="104"/>
      <c r="I18" s="104"/>
      <c r="J18" s="104"/>
      <c r="K18" s="104">
        <v>24675</v>
      </c>
      <c r="L18" s="104"/>
      <c r="M18" s="104"/>
      <c r="N18" s="104"/>
      <c r="O18" s="104"/>
      <c r="P18" s="104"/>
      <c r="Q18" s="104"/>
      <c r="R18" s="104"/>
      <c r="S18" s="104"/>
      <c r="T18" s="104"/>
      <c r="U18" s="104">
        <f>SUM(F18:T18)</f>
        <v>24675</v>
      </c>
      <c r="V18" s="86"/>
      <c r="W18" s="87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</row>
    <row r="19" spans="1:34" s="57" customFormat="1" ht="22.5" customHeight="1">
      <c r="A19" s="85"/>
      <c r="B19" s="73" t="s">
        <v>76</v>
      </c>
      <c r="C19" s="67"/>
      <c r="D19" s="75" t="s">
        <v>68</v>
      </c>
      <c r="E19" s="67"/>
      <c r="F19" s="104">
        <f aca="true" t="shared" si="3" ref="F19:R19">SUM(F20:F26)</f>
        <v>0</v>
      </c>
      <c r="G19" s="104">
        <f t="shared" si="3"/>
        <v>0</v>
      </c>
      <c r="H19" s="104">
        <f t="shared" si="3"/>
        <v>0</v>
      </c>
      <c r="I19" s="104">
        <f t="shared" si="3"/>
        <v>0</v>
      </c>
      <c r="J19" s="104">
        <f t="shared" si="3"/>
        <v>0</v>
      </c>
      <c r="K19" s="104">
        <f t="shared" si="3"/>
        <v>38781.740000000005</v>
      </c>
      <c r="L19" s="104">
        <f t="shared" si="3"/>
        <v>0</v>
      </c>
      <c r="M19" s="104">
        <f>SUM(M20:M27)</f>
        <v>0</v>
      </c>
      <c r="N19" s="104">
        <f t="shared" si="3"/>
        <v>0</v>
      </c>
      <c r="O19" s="104">
        <f>SUM(O20:O26)</f>
        <v>0</v>
      </c>
      <c r="P19" s="104">
        <f t="shared" si="3"/>
        <v>0</v>
      </c>
      <c r="Q19" s="104">
        <f>SUM(Q20:Q26)</f>
        <v>0</v>
      </c>
      <c r="R19" s="104">
        <f t="shared" si="3"/>
        <v>0</v>
      </c>
      <c r="S19" s="104">
        <f>SUM(S20:S26)</f>
        <v>0</v>
      </c>
      <c r="T19" s="104">
        <f>SUM(T20:T26)</f>
        <v>0</v>
      </c>
      <c r="U19" s="104">
        <f>SUM(F19:T19)</f>
        <v>38781.740000000005</v>
      </c>
      <c r="V19" s="87"/>
      <c r="W19" s="87">
        <f t="shared" si="1"/>
        <v>38781.740000000005</v>
      </c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</row>
    <row r="20" spans="1:34" s="67" customFormat="1" ht="22.5" customHeight="1">
      <c r="A20" s="85"/>
      <c r="B20" s="76" t="s">
        <v>20</v>
      </c>
      <c r="C20" s="77"/>
      <c r="D20" s="78" t="s">
        <v>38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>
        <f aca="true" t="shared" si="4" ref="U20:U27">SUM(F20:T20)</f>
        <v>0</v>
      </c>
      <c r="V20" s="86"/>
      <c r="W20" s="87">
        <f t="shared" si="1"/>
        <v>0</v>
      </c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</row>
    <row r="21" spans="1:34" s="67" customFormat="1" ht="22.5" customHeight="1">
      <c r="A21" s="85"/>
      <c r="B21" s="79" t="s">
        <v>39</v>
      </c>
      <c r="D21" s="74" t="s">
        <v>98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>
        <f t="shared" si="4"/>
        <v>0</v>
      </c>
      <c r="V21" s="86"/>
      <c r="W21" s="87">
        <f t="shared" si="1"/>
        <v>0</v>
      </c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</row>
    <row r="22" spans="1:34" s="67" customFormat="1" ht="22.5" customHeight="1">
      <c r="A22" s="85"/>
      <c r="B22" s="79" t="s">
        <v>31</v>
      </c>
      <c r="D22" s="74" t="s">
        <v>33</v>
      </c>
      <c r="F22" s="104"/>
      <c r="G22" s="104"/>
      <c r="H22" s="104"/>
      <c r="I22" s="104">
        <v>0</v>
      </c>
      <c r="J22" s="104">
        <v>0</v>
      </c>
      <c r="K22" s="104">
        <v>0</v>
      </c>
      <c r="L22" s="104"/>
      <c r="M22" s="104"/>
      <c r="N22" s="104"/>
      <c r="O22" s="104">
        <v>0</v>
      </c>
      <c r="P22" s="104"/>
      <c r="Q22" s="104"/>
      <c r="R22" s="104">
        <v>0</v>
      </c>
      <c r="S22" s="104"/>
      <c r="T22" s="104"/>
      <c r="U22" s="104">
        <f t="shared" si="4"/>
        <v>0</v>
      </c>
      <c r="V22" s="86"/>
      <c r="W22" s="87">
        <f t="shared" si="1"/>
        <v>0</v>
      </c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</row>
    <row r="23" spans="1:34" s="67" customFormat="1" ht="22.5" customHeight="1">
      <c r="A23" s="85"/>
      <c r="B23" s="79" t="s">
        <v>32</v>
      </c>
      <c r="D23" s="74" t="s">
        <v>34</v>
      </c>
      <c r="F23" s="104">
        <v>0</v>
      </c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>
        <v>0</v>
      </c>
      <c r="S23" s="104"/>
      <c r="T23" s="104"/>
      <c r="U23" s="104">
        <f t="shared" si="4"/>
        <v>0</v>
      </c>
      <c r="V23" s="86"/>
      <c r="W23" s="87">
        <f t="shared" si="1"/>
        <v>0</v>
      </c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</row>
    <row r="24" spans="1:34" s="67" customFormat="1" ht="22.5" customHeight="1">
      <c r="A24" s="85"/>
      <c r="B24" s="79" t="s">
        <v>37</v>
      </c>
      <c r="D24" s="74" t="s">
        <v>47</v>
      </c>
      <c r="F24" s="104"/>
      <c r="G24" s="104"/>
      <c r="H24" s="104"/>
      <c r="I24" s="104"/>
      <c r="J24" s="104"/>
      <c r="K24" s="104">
        <v>38781.740000000005</v>
      </c>
      <c r="L24" s="104"/>
      <c r="M24" s="104"/>
      <c r="N24" s="104"/>
      <c r="O24" s="104"/>
      <c r="P24" s="104"/>
      <c r="Q24" s="104"/>
      <c r="R24" s="104">
        <v>0</v>
      </c>
      <c r="S24" s="104"/>
      <c r="T24" s="104"/>
      <c r="U24" s="104">
        <f t="shared" si="4"/>
        <v>38781.740000000005</v>
      </c>
      <c r="V24" s="86"/>
      <c r="W24" s="87">
        <f t="shared" si="1"/>
        <v>38781.740000000005</v>
      </c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</row>
    <row r="25" spans="1:34" s="67" customFormat="1" ht="22.5" customHeight="1">
      <c r="A25" s="85"/>
      <c r="B25" s="79" t="s">
        <v>21</v>
      </c>
      <c r="D25" s="74" t="s">
        <v>36</v>
      </c>
      <c r="F25" s="104">
        <v>0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>
        <v>0</v>
      </c>
      <c r="S25" s="104"/>
      <c r="T25" s="104"/>
      <c r="U25" s="104">
        <f t="shared" si="4"/>
        <v>0</v>
      </c>
      <c r="V25" s="86"/>
      <c r="W25" s="87">
        <f t="shared" si="1"/>
        <v>0</v>
      </c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</row>
    <row r="26" spans="1:34" s="67" customFormat="1" ht="22.5" customHeight="1">
      <c r="A26" s="85"/>
      <c r="B26" s="79" t="s">
        <v>23</v>
      </c>
      <c r="D26" s="74" t="s">
        <v>35</v>
      </c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>
        <v>0</v>
      </c>
      <c r="S26" s="104"/>
      <c r="T26" s="104"/>
      <c r="U26" s="104">
        <f t="shared" si="4"/>
        <v>0</v>
      </c>
      <c r="V26" s="86"/>
      <c r="W26" s="87">
        <f t="shared" si="1"/>
        <v>0</v>
      </c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</row>
    <row r="27" spans="1:34" s="67" customFormat="1" ht="22.5" customHeight="1">
      <c r="A27" s="85"/>
      <c r="B27" s="79" t="s">
        <v>96</v>
      </c>
      <c r="D27" s="74" t="s">
        <v>97</v>
      </c>
      <c r="F27" s="104"/>
      <c r="G27" s="104"/>
      <c r="H27" s="104"/>
      <c r="I27" s="104"/>
      <c r="J27" s="104"/>
      <c r="K27" s="104"/>
      <c r="L27" s="104">
        <v>0</v>
      </c>
      <c r="M27" s="104"/>
      <c r="N27" s="104"/>
      <c r="O27" s="104"/>
      <c r="P27" s="104"/>
      <c r="Q27" s="104"/>
      <c r="R27" s="104"/>
      <c r="S27" s="104"/>
      <c r="T27" s="104"/>
      <c r="U27" s="104">
        <f t="shared" si="4"/>
        <v>0</v>
      </c>
      <c r="V27" s="86"/>
      <c r="W27" s="87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</row>
    <row r="28" spans="1:34" ht="22.5" customHeight="1">
      <c r="A28" s="88"/>
      <c r="B28" s="80" t="s">
        <v>77</v>
      </c>
      <c r="C28" s="81"/>
      <c r="D28" s="82" t="s">
        <v>15</v>
      </c>
      <c r="E28" s="67"/>
      <c r="F28" s="106">
        <f aca="true" t="shared" si="5" ref="F28:P28">SUM(F29,F30,F31)</f>
        <v>0</v>
      </c>
      <c r="G28" s="106">
        <f t="shared" si="5"/>
        <v>0</v>
      </c>
      <c r="H28" s="106">
        <f t="shared" si="5"/>
        <v>0</v>
      </c>
      <c r="I28" s="106">
        <f t="shared" si="5"/>
        <v>324178.506</v>
      </c>
      <c r="J28" s="106">
        <f t="shared" si="5"/>
        <v>45068952.935</v>
      </c>
      <c r="K28" s="106">
        <f t="shared" si="5"/>
        <v>229143773.49000004</v>
      </c>
      <c r="L28" s="106">
        <f t="shared" si="5"/>
        <v>6223491.541999999</v>
      </c>
      <c r="M28" s="106">
        <f t="shared" si="5"/>
        <v>31069531.794999998</v>
      </c>
      <c r="N28" s="106">
        <f t="shared" si="5"/>
        <v>0</v>
      </c>
      <c r="O28" s="106">
        <f t="shared" si="5"/>
        <v>32479128.204000007</v>
      </c>
      <c r="P28" s="106">
        <f t="shared" si="5"/>
        <v>0</v>
      </c>
      <c r="Q28" s="106">
        <f>SUM(Q29,Q30,Q31)</f>
        <v>0</v>
      </c>
      <c r="R28" s="106">
        <f>SUM(R29,R30,R31)</f>
        <v>2475712.384</v>
      </c>
      <c r="S28" s="106">
        <f>SUM(S29,S30,S31)</f>
        <v>0</v>
      </c>
      <c r="T28" s="106">
        <f>SUM(T29,T30,T31)</f>
        <v>0</v>
      </c>
      <c r="U28" s="107">
        <f>SUM(U29,U30,U31)</f>
        <v>346784768.856</v>
      </c>
      <c r="V28" s="89"/>
      <c r="W28" s="87">
        <f t="shared" si="1"/>
        <v>346784768.856</v>
      </c>
      <c r="X28" s="87"/>
      <c r="Y28" s="89"/>
      <c r="Z28" s="89"/>
      <c r="AA28" s="89"/>
      <c r="AB28" s="89"/>
      <c r="AC28" s="89"/>
      <c r="AD28" s="89"/>
      <c r="AE28" s="89"/>
      <c r="AF28" s="89"/>
      <c r="AG28" s="89"/>
      <c r="AH28" s="89"/>
    </row>
    <row r="29" spans="1:34" s="67" customFormat="1" ht="22.5" customHeight="1">
      <c r="A29" s="85"/>
      <c r="B29" s="79" t="s">
        <v>20</v>
      </c>
      <c r="D29" s="74" t="s">
        <v>42</v>
      </c>
      <c r="F29" s="104"/>
      <c r="G29" s="104"/>
      <c r="H29" s="104"/>
      <c r="I29" s="104"/>
      <c r="J29" s="104">
        <v>519076.78800000006</v>
      </c>
      <c r="K29" s="104">
        <v>105952.064</v>
      </c>
      <c r="L29" s="104"/>
      <c r="M29" s="104">
        <v>867358.348</v>
      </c>
      <c r="N29" s="104"/>
      <c r="O29" s="104"/>
      <c r="P29" s="104"/>
      <c r="Q29" s="104"/>
      <c r="R29" s="104">
        <v>901641.738</v>
      </c>
      <c r="S29" s="104"/>
      <c r="T29" s="104"/>
      <c r="U29" s="104">
        <f>SUM(F29:T29)</f>
        <v>2394028.938</v>
      </c>
      <c r="V29" s="86"/>
      <c r="W29" s="87">
        <f t="shared" si="1"/>
        <v>2394028.938</v>
      </c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</row>
    <row r="30" spans="1:34" s="67" customFormat="1" ht="22.5" customHeight="1">
      <c r="A30" s="85"/>
      <c r="B30" s="79" t="s">
        <v>39</v>
      </c>
      <c r="D30" s="74" t="s">
        <v>43</v>
      </c>
      <c r="F30" s="104"/>
      <c r="G30" s="104"/>
      <c r="H30" s="104"/>
      <c r="I30" s="104">
        <v>324178.506</v>
      </c>
      <c r="J30" s="104">
        <v>44549876.147</v>
      </c>
      <c r="K30" s="104">
        <v>229037821.42600003</v>
      </c>
      <c r="L30" s="104">
        <v>6223491.541999999</v>
      </c>
      <c r="M30" s="104">
        <v>30202173.446999997</v>
      </c>
      <c r="N30" s="104"/>
      <c r="O30" s="104">
        <v>32479128.204000007</v>
      </c>
      <c r="P30" s="104"/>
      <c r="Q30" s="104">
        <v>0</v>
      </c>
      <c r="R30" s="104">
        <v>1574070.6460000002</v>
      </c>
      <c r="S30" s="104"/>
      <c r="T30" s="104"/>
      <c r="U30" s="104">
        <f>SUM(F30:T30)</f>
        <v>344390739.918</v>
      </c>
      <c r="V30" s="86"/>
      <c r="W30" s="87">
        <f t="shared" si="1"/>
        <v>344390739.918</v>
      </c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</row>
    <row r="31" spans="1:34" s="67" customFormat="1" ht="22.5" customHeight="1">
      <c r="A31" s="85"/>
      <c r="B31" s="79" t="s">
        <v>31</v>
      </c>
      <c r="D31" s="74" t="s">
        <v>101</v>
      </c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>
        <f>SUM(F31:T31)</f>
        <v>0</v>
      </c>
      <c r="V31" s="86"/>
      <c r="W31" s="87">
        <f t="shared" si="1"/>
        <v>0</v>
      </c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</row>
    <row r="32" spans="1:34" s="67" customFormat="1" ht="22.5" customHeight="1">
      <c r="A32" s="85"/>
      <c r="B32" s="80" t="s">
        <v>78</v>
      </c>
      <c r="C32" s="81"/>
      <c r="D32" s="82" t="s">
        <v>41</v>
      </c>
      <c r="F32" s="106">
        <v>305.83</v>
      </c>
      <c r="G32" s="106">
        <v>3083.107</v>
      </c>
      <c r="H32" s="106"/>
      <c r="I32" s="106">
        <v>112925.443</v>
      </c>
      <c r="J32" s="106">
        <v>11571873.108999997</v>
      </c>
      <c r="K32" s="106">
        <v>52339406.492</v>
      </c>
      <c r="L32" s="106">
        <v>1423418.111</v>
      </c>
      <c r="M32" s="106">
        <v>8252744.665000001</v>
      </c>
      <c r="N32" s="106">
        <v>5383.772</v>
      </c>
      <c r="O32" s="106">
        <v>14527006.474</v>
      </c>
      <c r="P32" s="106">
        <v>272807.164</v>
      </c>
      <c r="Q32" s="106"/>
      <c r="R32" s="106">
        <v>746222.1029999999</v>
      </c>
      <c r="S32" s="106"/>
      <c r="T32" s="106"/>
      <c r="U32" s="106">
        <f>SUM(F32:T32)</f>
        <v>89255176.27</v>
      </c>
      <c r="V32" s="86"/>
      <c r="W32" s="87">
        <f t="shared" si="1"/>
        <v>89255176.27</v>
      </c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</row>
    <row r="33" spans="6:34" ht="25.5" customHeight="1"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4"/>
      <c r="V33" s="89"/>
      <c r="W33" s="89"/>
      <c r="X33" s="87"/>
      <c r="Y33" s="89"/>
      <c r="Z33" s="89"/>
      <c r="AA33" s="89"/>
      <c r="AB33" s="89"/>
      <c r="AC33" s="89"/>
      <c r="AD33" s="89"/>
      <c r="AE33" s="89"/>
      <c r="AF33" s="89"/>
      <c r="AG33" s="89"/>
      <c r="AH33" s="89"/>
    </row>
    <row r="34" spans="6:34" ht="18" customHeight="1" hidden="1"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>
        <f>+S9-S15</f>
        <v>0</v>
      </c>
      <c r="T34" s="83">
        <f>+T9-T15</f>
        <v>0</v>
      </c>
      <c r="U34" s="84">
        <f>+U9-U15</f>
        <v>-59289.06999993324</v>
      </c>
      <c r="V34" s="84">
        <f>+V9-V15</f>
        <v>0</v>
      </c>
      <c r="W34" s="84" t="e">
        <f>+W9-W15</f>
        <v>#REF!</v>
      </c>
      <c r="X34" s="87"/>
      <c r="Y34" s="89"/>
      <c r="Z34" s="89"/>
      <c r="AA34" s="89"/>
      <c r="AB34" s="89"/>
      <c r="AC34" s="89"/>
      <c r="AD34" s="89"/>
      <c r="AE34" s="89"/>
      <c r="AF34" s="89"/>
      <c r="AG34" s="89"/>
      <c r="AH34" s="89"/>
    </row>
    <row r="35" spans="6:34" ht="18" customHeight="1"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4"/>
      <c r="V35" s="89"/>
      <c r="W35" s="89"/>
      <c r="X35" s="87"/>
      <c r="Y35" s="89"/>
      <c r="Z35" s="89"/>
      <c r="AA35" s="89"/>
      <c r="AB35" s="89"/>
      <c r="AC35" s="89"/>
      <c r="AD35" s="89"/>
      <c r="AE35" s="89"/>
      <c r="AF35" s="89"/>
      <c r="AG35" s="89"/>
      <c r="AH35" s="89"/>
    </row>
    <row r="36" spans="6:34" ht="18" customHeight="1"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4"/>
      <c r="V36" s="89"/>
      <c r="W36" s="89"/>
      <c r="X36" s="87"/>
      <c r="Y36" s="89"/>
      <c r="Z36" s="89"/>
      <c r="AA36" s="89"/>
      <c r="AB36" s="89"/>
      <c r="AC36" s="89"/>
      <c r="AD36" s="89"/>
      <c r="AE36" s="89"/>
      <c r="AF36" s="89"/>
      <c r="AG36" s="89"/>
      <c r="AH36" s="89"/>
    </row>
    <row r="37" spans="6:34" ht="18" customHeight="1"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4"/>
      <c r="V37" s="89"/>
      <c r="W37" s="89"/>
      <c r="X37" s="87"/>
      <c r="Y37" s="89"/>
      <c r="Z37" s="89"/>
      <c r="AA37" s="89"/>
      <c r="AB37" s="89"/>
      <c r="AC37" s="89"/>
      <c r="AD37" s="89"/>
      <c r="AE37" s="89"/>
      <c r="AF37" s="89"/>
      <c r="AG37" s="89"/>
      <c r="AH37" s="89"/>
    </row>
    <row r="38" spans="6:34" ht="18" customHeight="1"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4"/>
      <c r="V38" s="89"/>
      <c r="W38" s="89"/>
      <c r="X38" s="87"/>
      <c r="Y38" s="89"/>
      <c r="Z38" s="89"/>
      <c r="AA38" s="89"/>
      <c r="AB38" s="89"/>
      <c r="AC38" s="89"/>
      <c r="AD38" s="89"/>
      <c r="AE38" s="89"/>
      <c r="AF38" s="89"/>
      <c r="AG38" s="89"/>
      <c r="AH38" s="89"/>
    </row>
    <row r="39" spans="6:34" ht="18" customHeight="1"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9"/>
      <c r="V39" s="89"/>
      <c r="W39" s="89"/>
      <c r="X39" s="87"/>
      <c r="Y39" s="89"/>
      <c r="Z39" s="89"/>
      <c r="AA39" s="89"/>
      <c r="AB39" s="89"/>
      <c r="AC39" s="89"/>
      <c r="AD39" s="89"/>
      <c r="AE39" s="89"/>
      <c r="AF39" s="89"/>
      <c r="AG39" s="89"/>
      <c r="AH39" s="89"/>
    </row>
    <row r="40" spans="6:34" ht="18" customHeight="1"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9"/>
      <c r="V40" s="89"/>
      <c r="W40" s="89"/>
      <c r="X40" s="87"/>
      <c r="Y40" s="89"/>
      <c r="Z40" s="89"/>
      <c r="AA40" s="89"/>
      <c r="AB40" s="89"/>
      <c r="AC40" s="89"/>
      <c r="AD40" s="89"/>
      <c r="AE40" s="89"/>
      <c r="AF40" s="89"/>
      <c r="AG40" s="89"/>
      <c r="AH40" s="89"/>
    </row>
    <row r="41" spans="6:34" ht="18" customHeight="1">
      <c r="F41" s="87"/>
      <c r="G41" s="87"/>
      <c r="H41" s="87"/>
      <c r="I41" s="87"/>
      <c r="J41" s="87"/>
      <c r="K41" s="87"/>
      <c r="L41" s="90"/>
      <c r="M41" s="87"/>
      <c r="N41" s="87"/>
      <c r="O41" s="87"/>
      <c r="P41" s="87"/>
      <c r="Q41" s="87"/>
      <c r="R41" s="87"/>
      <c r="S41" s="87"/>
      <c r="T41" s="87"/>
      <c r="U41" s="89"/>
      <c r="V41" s="89"/>
      <c r="W41" s="89"/>
      <c r="X41" s="87"/>
      <c r="Y41" s="89"/>
      <c r="Z41" s="89"/>
      <c r="AA41" s="89"/>
      <c r="AB41" s="89"/>
      <c r="AC41" s="89"/>
      <c r="AD41" s="89"/>
      <c r="AE41" s="89"/>
      <c r="AF41" s="89"/>
      <c r="AG41" s="89"/>
      <c r="AH41" s="89"/>
    </row>
    <row r="42" spans="6:34" ht="18" customHeight="1"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9"/>
      <c r="V42" s="89"/>
      <c r="W42" s="89"/>
      <c r="X42" s="87"/>
      <c r="Y42" s="89"/>
      <c r="Z42" s="89"/>
      <c r="AA42" s="89"/>
      <c r="AB42" s="89"/>
      <c r="AC42" s="89"/>
      <c r="AD42" s="89"/>
      <c r="AE42" s="89"/>
      <c r="AF42" s="89"/>
      <c r="AG42" s="89"/>
      <c r="AH42" s="89"/>
    </row>
    <row r="43" spans="6:34" ht="18" customHeight="1"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9"/>
      <c r="V43" s="89"/>
      <c r="W43" s="89"/>
      <c r="X43" s="87"/>
      <c r="Y43" s="89"/>
      <c r="Z43" s="89"/>
      <c r="AA43" s="89"/>
      <c r="AB43" s="89"/>
      <c r="AC43" s="89"/>
      <c r="AD43" s="89"/>
      <c r="AE43" s="89"/>
      <c r="AF43" s="89"/>
      <c r="AG43" s="89"/>
      <c r="AH43" s="89"/>
    </row>
    <row r="44" spans="6:34" ht="18" customHeight="1"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9"/>
      <c r="V44" s="89"/>
      <c r="W44" s="89"/>
      <c r="X44" s="87"/>
      <c r="Y44" s="89"/>
      <c r="Z44" s="89"/>
      <c r="AA44" s="89"/>
      <c r="AB44" s="89"/>
      <c r="AC44" s="89"/>
      <c r="AD44" s="89"/>
      <c r="AE44" s="89"/>
      <c r="AF44" s="89"/>
      <c r="AG44" s="89"/>
      <c r="AH44" s="89"/>
    </row>
    <row r="45" spans="6:34" ht="18" customHeight="1"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9"/>
      <c r="V45" s="89"/>
      <c r="W45" s="89"/>
      <c r="X45" s="87"/>
      <c r="Y45" s="89"/>
      <c r="Z45" s="89"/>
      <c r="AA45" s="89"/>
      <c r="AB45" s="89"/>
      <c r="AC45" s="89"/>
      <c r="AD45" s="89"/>
      <c r="AE45" s="89"/>
      <c r="AF45" s="89"/>
      <c r="AG45" s="89"/>
      <c r="AH45" s="89"/>
    </row>
    <row r="46" spans="6:34" ht="18" customHeight="1"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9"/>
      <c r="V46" s="89"/>
      <c r="W46" s="89"/>
      <c r="X46" s="87"/>
      <c r="Y46" s="89"/>
      <c r="Z46" s="89"/>
      <c r="AA46" s="89"/>
      <c r="AB46" s="89"/>
      <c r="AC46" s="89"/>
      <c r="AD46" s="89"/>
      <c r="AE46" s="89"/>
      <c r="AF46" s="89"/>
      <c r="AG46" s="89"/>
      <c r="AH46" s="89"/>
    </row>
    <row r="47" spans="6:34" ht="18" customHeight="1"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9"/>
      <c r="V47" s="89"/>
      <c r="W47" s="89"/>
      <c r="X47" s="87"/>
      <c r="Y47" s="89"/>
      <c r="Z47" s="89"/>
      <c r="AA47" s="89"/>
      <c r="AB47" s="89"/>
      <c r="AC47" s="89"/>
      <c r="AD47" s="89"/>
      <c r="AE47" s="89"/>
      <c r="AF47" s="89"/>
      <c r="AG47" s="89"/>
      <c r="AH47" s="89"/>
    </row>
    <row r="48" spans="6:34" ht="18" customHeight="1"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9"/>
      <c r="V48" s="89"/>
      <c r="W48" s="89"/>
      <c r="X48" s="87"/>
      <c r="Y48" s="89"/>
      <c r="Z48" s="89"/>
      <c r="AA48" s="89"/>
      <c r="AB48" s="89"/>
      <c r="AC48" s="89"/>
      <c r="AD48" s="89"/>
      <c r="AE48" s="89"/>
      <c r="AF48" s="89"/>
      <c r="AG48" s="89"/>
      <c r="AH48" s="89"/>
    </row>
    <row r="49" spans="6:34" ht="18" customHeight="1"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9"/>
      <c r="V49" s="89"/>
      <c r="W49" s="89"/>
      <c r="X49" s="87"/>
      <c r="Y49" s="89"/>
      <c r="Z49" s="89"/>
      <c r="AA49" s="89"/>
      <c r="AB49" s="89"/>
      <c r="AC49" s="89"/>
      <c r="AD49" s="89"/>
      <c r="AE49" s="89"/>
      <c r="AF49" s="89"/>
      <c r="AG49" s="89"/>
      <c r="AH49" s="89"/>
    </row>
    <row r="50" spans="6:34" ht="18" customHeight="1"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9"/>
      <c r="V50" s="89"/>
      <c r="W50" s="89"/>
      <c r="X50" s="87"/>
      <c r="Y50" s="89"/>
      <c r="Z50" s="89"/>
      <c r="AA50" s="89"/>
      <c r="AB50" s="89"/>
      <c r="AC50" s="89"/>
      <c r="AD50" s="89"/>
      <c r="AE50" s="89"/>
      <c r="AF50" s="89"/>
      <c r="AG50" s="89"/>
      <c r="AH50" s="89"/>
    </row>
    <row r="51" spans="6:34" ht="18" customHeight="1"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9"/>
      <c r="V51" s="89"/>
      <c r="W51" s="89"/>
      <c r="X51" s="87"/>
      <c r="Y51" s="89"/>
      <c r="Z51" s="89"/>
      <c r="AA51" s="89"/>
      <c r="AB51" s="89"/>
      <c r="AC51" s="89"/>
      <c r="AD51" s="89"/>
      <c r="AE51" s="89"/>
      <c r="AF51" s="89"/>
      <c r="AG51" s="89"/>
      <c r="AH51" s="89"/>
    </row>
    <row r="52" spans="6:34" ht="18" customHeight="1"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9"/>
      <c r="V52" s="89"/>
      <c r="W52" s="89"/>
      <c r="X52" s="87"/>
      <c r="Y52" s="89"/>
      <c r="Z52" s="89"/>
      <c r="AA52" s="89"/>
      <c r="AB52" s="89"/>
      <c r="AC52" s="89"/>
      <c r="AD52" s="89"/>
      <c r="AE52" s="89"/>
      <c r="AF52" s="89"/>
      <c r="AG52" s="89"/>
      <c r="AH52" s="89"/>
    </row>
    <row r="53" spans="6:34" ht="18" customHeight="1"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9"/>
      <c r="V53" s="89"/>
      <c r="W53" s="89"/>
      <c r="X53" s="87"/>
      <c r="Y53" s="89"/>
      <c r="Z53" s="89"/>
      <c r="AA53" s="89"/>
      <c r="AB53" s="89"/>
      <c r="AC53" s="89"/>
      <c r="AD53" s="89"/>
      <c r="AE53" s="89"/>
      <c r="AF53" s="89"/>
      <c r="AG53" s="89"/>
      <c r="AH53" s="89"/>
    </row>
    <row r="54" spans="6:34" ht="18" customHeight="1"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9"/>
      <c r="V54" s="89"/>
      <c r="W54" s="89"/>
      <c r="X54" s="87"/>
      <c r="Y54" s="89"/>
      <c r="Z54" s="89"/>
      <c r="AA54" s="89"/>
      <c r="AB54" s="89"/>
      <c r="AC54" s="89"/>
      <c r="AD54" s="89"/>
      <c r="AE54" s="89"/>
      <c r="AF54" s="89"/>
      <c r="AG54" s="89"/>
      <c r="AH54" s="89"/>
    </row>
    <row r="55" spans="6:34" ht="18" customHeight="1"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9"/>
      <c r="V55" s="89"/>
      <c r="W55" s="89"/>
      <c r="X55" s="87"/>
      <c r="Y55" s="89"/>
      <c r="Z55" s="89"/>
      <c r="AA55" s="89"/>
      <c r="AB55" s="89"/>
      <c r="AC55" s="89"/>
      <c r="AD55" s="89"/>
      <c r="AE55" s="89"/>
      <c r="AF55" s="89"/>
      <c r="AG55" s="89"/>
      <c r="AH55" s="89"/>
    </row>
    <row r="56" spans="6:34" ht="18" customHeight="1"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9"/>
      <c r="V56" s="89"/>
      <c r="W56" s="89"/>
      <c r="X56" s="87"/>
      <c r="Y56" s="89"/>
      <c r="Z56" s="89"/>
      <c r="AA56" s="89"/>
      <c r="AB56" s="89"/>
      <c r="AC56" s="89"/>
      <c r="AD56" s="89"/>
      <c r="AE56" s="89"/>
      <c r="AF56" s="89"/>
      <c r="AG56" s="89"/>
      <c r="AH56" s="89"/>
    </row>
    <row r="57" spans="6:34" ht="18" customHeight="1"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9"/>
      <c r="V57" s="89"/>
      <c r="W57" s="89"/>
      <c r="X57" s="87"/>
      <c r="Y57" s="89"/>
      <c r="Z57" s="89"/>
      <c r="AA57" s="89"/>
      <c r="AB57" s="89"/>
      <c r="AC57" s="89"/>
      <c r="AD57" s="89"/>
      <c r="AE57" s="89"/>
      <c r="AF57" s="89"/>
      <c r="AG57" s="89"/>
      <c r="AH57" s="89"/>
    </row>
    <row r="58" spans="6:34" ht="18" customHeight="1"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9"/>
      <c r="V58" s="89"/>
      <c r="W58" s="89"/>
      <c r="X58" s="87"/>
      <c r="Y58" s="89"/>
      <c r="Z58" s="89"/>
      <c r="AA58" s="89"/>
      <c r="AB58" s="89"/>
      <c r="AC58" s="89"/>
      <c r="AD58" s="89"/>
      <c r="AE58" s="89"/>
      <c r="AF58" s="89"/>
      <c r="AG58" s="89"/>
      <c r="AH58" s="89"/>
    </row>
    <row r="59" spans="6:34" ht="18" customHeight="1"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9"/>
      <c r="V59" s="89"/>
      <c r="W59" s="89"/>
      <c r="X59" s="87"/>
      <c r="Y59" s="89"/>
      <c r="Z59" s="89"/>
      <c r="AA59" s="89"/>
      <c r="AB59" s="89"/>
      <c r="AC59" s="89"/>
      <c r="AD59" s="89"/>
      <c r="AE59" s="89"/>
      <c r="AF59" s="89"/>
      <c r="AG59" s="89"/>
      <c r="AH59" s="89"/>
    </row>
    <row r="60" spans="6:34" ht="18" customHeight="1"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9"/>
      <c r="V60" s="89"/>
      <c r="W60" s="89"/>
      <c r="X60" s="87"/>
      <c r="Y60" s="89"/>
      <c r="Z60" s="89"/>
      <c r="AA60" s="89"/>
      <c r="AB60" s="89"/>
      <c r="AC60" s="89"/>
      <c r="AD60" s="89"/>
      <c r="AE60" s="89"/>
      <c r="AF60" s="89"/>
      <c r="AG60" s="89"/>
      <c r="AH60" s="89"/>
    </row>
    <row r="61" spans="6:34" ht="18" customHeight="1"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9"/>
      <c r="V61" s="89"/>
      <c r="W61" s="89"/>
      <c r="X61" s="87"/>
      <c r="Y61" s="89"/>
      <c r="Z61" s="89"/>
      <c r="AA61" s="89"/>
      <c r="AB61" s="89"/>
      <c r="AC61" s="89"/>
      <c r="AD61" s="89"/>
      <c r="AE61" s="89"/>
      <c r="AF61" s="89"/>
      <c r="AG61" s="89"/>
      <c r="AH61" s="89"/>
    </row>
    <row r="62" spans="6:34" ht="18" customHeight="1"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9"/>
      <c r="V62" s="89"/>
      <c r="W62" s="89"/>
      <c r="X62" s="87"/>
      <c r="Y62" s="89"/>
      <c r="Z62" s="89"/>
      <c r="AA62" s="89"/>
      <c r="AB62" s="89"/>
      <c r="AC62" s="89"/>
      <c r="AD62" s="89"/>
      <c r="AE62" s="89"/>
      <c r="AF62" s="89"/>
      <c r="AG62" s="89"/>
      <c r="AH62" s="89"/>
    </row>
    <row r="63" spans="22:34" ht="18" customHeight="1">
      <c r="V63" s="89"/>
      <c r="W63" s="89"/>
      <c r="X63" s="87"/>
      <c r="Y63" s="89"/>
      <c r="Z63" s="89"/>
      <c r="AA63" s="89"/>
      <c r="AB63" s="89"/>
      <c r="AC63" s="89"/>
      <c r="AD63" s="89"/>
      <c r="AE63" s="89"/>
      <c r="AF63" s="89"/>
      <c r="AG63" s="89"/>
      <c r="AH63" s="89"/>
    </row>
    <row r="64" spans="22:34" ht="18" customHeight="1">
      <c r="V64" s="89"/>
      <c r="W64" s="89"/>
      <c r="X64" s="87"/>
      <c r="Y64" s="89"/>
      <c r="Z64" s="89"/>
      <c r="AA64" s="89"/>
      <c r="AB64" s="89"/>
      <c r="AC64" s="89"/>
      <c r="AD64" s="89"/>
      <c r="AE64" s="89"/>
      <c r="AF64" s="89"/>
      <c r="AG64" s="89"/>
      <c r="AH64" s="89"/>
    </row>
    <row r="65" spans="22:34" ht="18" customHeight="1">
      <c r="V65" s="89"/>
      <c r="W65" s="89"/>
      <c r="X65" s="87"/>
      <c r="Y65" s="89"/>
      <c r="Z65" s="89"/>
      <c r="AA65" s="89"/>
      <c r="AB65" s="89"/>
      <c r="AC65" s="89"/>
      <c r="AD65" s="89"/>
      <c r="AE65" s="89"/>
      <c r="AF65" s="89"/>
      <c r="AG65" s="89"/>
      <c r="AH65" s="89"/>
    </row>
    <row r="66" spans="22:34" ht="18" customHeight="1">
      <c r="V66" s="89"/>
      <c r="W66" s="89"/>
      <c r="X66" s="87"/>
      <c r="Y66" s="89"/>
      <c r="Z66" s="89"/>
      <c r="AA66" s="89"/>
      <c r="AB66" s="89"/>
      <c r="AC66" s="89"/>
      <c r="AD66" s="89"/>
      <c r="AE66" s="89"/>
      <c r="AF66" s="89"/>
      <c r="AG66" s="89"/>
      <c r="AH66" s="89"/>
    </row>
    <row r="67" spans="22:34" ht="18" customHeight="1">
      <c r="V67" s="89"/>
      <c r="W67" s="89"/>
      <c r="X67" s="87"/>
      <c r="Y67" s="89"/>
      <c r="Z67" s="89"/>
      <c r="AA67" s="89"/>
      <c r="AB67" s="89"/>
      <c r="AC67" s="89"/>
      <c r="AD67" s="89"/>
      <c r="AE67" s="89"/>
      <c r="AF67" s="89"/>
      <c r="AG67" s="89"/>
      <c r="AH67" s="89"/>
    </row>
    <row r="68" spans="22:34" ht="18" customHeight="1">
      <c r="V68" s="89"/>
      <c r="W68" s="89"/>
      <c r="X68" s="87"/>
      <c r="Y68" s="89"/>
      <c r="Z68" s="89"/>
      <c r="AA68" s="89"/>
      <c r="AB68" s="89"/>
      <c r="AC68" s="89"/>
      <c r="AD68" s="89"/>
      <c r="AE68" s="89"/>
      <c r="AF68" s="89"/>
      <c r="AG68" s="89"/>
      <c r="AH68" s="89"/>
    </row>
    <row r="69" spans="22:34" ht="18" customHeight="1">
      <c r="V69" s="89"/>
      <c r="W69" s="89"/>
      <c r="X69" s="87"/>
      <c r="Y69" s="89"/>
      <c r="Z69" s="89"/>
      <c r="AA69" s="89"/>
      <c r="AB69" s="89"/>
      <c r="AC69" s="89"/>
      <c r="AD69" s="89"/>
      <c r="AE69" s="89"/>
      <c r="AF69" s="89"/>
      <c r="AG69" s="89"/>
      <c r="AH69" s="89"/>
    </row>
    <row r="70" spans="22:34" ht="18" customHeight="1">
      <c r="V70" s="89"/>
      <c r="W70" s="89"/>
      <c r="X70" s="87"/>
      <c r="Y70" s="89"/>
      <c r="Z70" s="89"/>
      <c r="AA70" s="89"/>
      <c r="AB70" s="89"/>
      <c r="AC70" s="89"/>
      <c r="AD70" s="89"/>
      <c r="AE70" s="89"/>
      <c r="AF70" s="89"/>
      <c r="AG70" s="89"/>
      <c r="AH70" s="89"/>
    </row>
    <row r="71" spans="22:34" ht="18" customHeight="1">
      <c r="V71" s="89"/>
      <c r="W71" s="89"/>
      <c r="X71" s="87"/>
      <c r="Y71" s="89"/>
      <c r="Z71" s="89"/>
      <c r="AA71" s="89"/>
      <c r="AB71" s="89"/>
      <c r="AC71" s="89"/>
      <c r="AD71" s="89"/>
      <c r="AE71" s="89"/>
      <c r="AF71" s="89"/>
      <c r="AG71" s="89"/>
      <c r="AH71" s="89"/>
    </row>
    <row r="72" spans="22:34" ht="18" customHeight="1">
      <c r="V72" s="89"/>
      <c r="W72" s="89"/>
      <c r="X72" s="87"/>
      <c r="Y72" s="89"/>
      <c r="Z72" s="89"/>
      <c r="AA72" s="89"/>
      <c r="AB72" s="89"/>
      <c r="AC72" s="89"/>
      <c r="AD72" s="89"/>
      <c r="AE72" s="89"/>
      <c r="AF72" s="89"/>
      <c r="AG72" s="89"/>
      <c r="AH72" s="89"/>
    </row>
    <row r="73" spans="22:34" ht="18" customHeight="1">
      <c r="V73" s="89"/>
      <c r="W73" s="89"/>
      <c r="X73" s="87"/>
      <c r="Y73" s="89"/>
      <c r="Z73" s="89"/>
      <c r="AA73" s="89"/>
      <c r="AB73" s="89"/>
      <c r="AC73" s="89"/>
      <c r="AD73" s="89"/>
      <c r="AE73" s="89"/>
      <c r="AF73" s="89"/>
      <c r="AG73" s="89"/>
      <c r="AH73" s="89"/>
    </row>
    <row r="74" spans="22:34" ht="18" customHeight="1">
      <c r="V74" s="89"/>
      <c r="W74" s="89"/>
      <c r="X74" s="87"/>
      <c r="Y74" s="89"/>
      <c r="Z74" s="89"/>
      <c r="AA74" s="89"/>
      <c r="AB74" s="89"/>
      <c r="AC74" s="89"/>
      <c r="AD74" s="89"/>
      <c r="AE74" s="89"/>
      <c r="AF74" s="89"/>
      <c r="AG74" s="89"/>
      <c r="AH74" s="89"/>
    </row>
    <row r="75" spans="22:34" ht="18" customHeight="1">
      <c r="V75" s="89"/>
      <c r="W75" s="89"/>
      <c r="X75" s="87"/>
      <c r="Y75" s="89"/>
      <c r="Z75" s="89"/>
      <c r="AA75" s="89"/>
      <c r="AB75" s="89"/>
      <c r="AC75" s="89"/>
      <c r="AD75" s="89"/>
      <c r="AE75" s="89"/>
      <c r="AF75" s="89"/>
      <c r="AG75" s="89"/>
      <c r="AH75" s="89"/>
    </row>
    <row r="76" spans="22:34" ht="18" customHeight="1">
      <c r="V76" s="89"/>
      <c r="W76" s="89"/>
      <c r="X76" s="87"/>
      <c r="Y76" s="89"/>
      <c r="Z76" s="89"/>
      <c r="AA76" s="89"/>
      <c r="AB76" s="89"/>
      <c r="AC76" s="89"/>
      <c r="AD76" s="89"/>
      <c r="AE76" s="89"/>
      <c r="AF76" s="89"/>
      <c r="AG76" s="89"/>
      <c r="AH76" s="89"/>
    </row>
    <row r="77" spans="22:34" ht="18" customHeight="1">
      <c r="V77" s="89"/>
      <c r="W77" s="89"/>
      <c r="X77" s="87"/>
      <c r="Y77" s="89"/>
      <c r="Z77" s="89"/>
      <c r="AA77" s="89"/>
      <c r="AB77" s="89"/>
      <c r="AC77" s="89"/>
      <c r="AD77" s="89"/>
      <c r="AE77" s="89"/>
      <c r="AF77" s="89"/>
      <c r="AG77" s="89"/>
      <c r="AH77" s="89"/>
    </row>
    <row r="78" spans="22:34" ht="18" customHeight="1">
      <c r="V78" s="89"/>
      <c r="W78" s="89"/>
      <c r="X78" s="87"/>
      <c r="Y78" s="89"/>
      <c r="Z78" s="89"/>
      <c r="AA78" s="89"/>
      <c r="AB78" s="89"/>
      <c r="AC78" s="89"/>
      <c r="AD78" s="89"/>
      <c r="AE78" s="89"/>
      <c r="AF78" s="89"/>
      <c r="AG78" s="89"/>
      <c r="AH78" s="89"/>
    </row>
    <row r="79" spans="22:34" ht="18" customHeight="1">
      <c r="V79" s="89"/>
      <c r="W79" s="89"/>
      <c r="X79" s="87"/>
      <c r="Y79" s="89"/>
      <c r="Z79" s="89"/>
      <c r="AA79" s="89"/>
      <c r="AB79" s="89"/>
      <c r="AC79" s="89"/>
      <c r="AD79" s="89"/>
      <c r="AE79" s="89"/>
      <c r="AF79" s="89"/>
      <c r="AG79" s="89"/>
      <c r="AH79" s="89"/>
    </row>
    <row r="80" spans="22:34" ht="18" customHeight="1">
      <c r="V80" s="89"/>
      <c r="W80" s="89"/>
      <c r="X80" s="87"/>
      <c r="Y80" s="89"/>
      <c r="Z80" s="89"/>
      <c r="AA80" s="89"/>
      <c r="AB80" s="89"/>
      <c r="AC80" s="89"/>
      <c r="AD80" s="89"/>
      <c r="AE80" s="89"/>
      <c r="AF80" s="89"/>
      <c r="AG80" s="89"/>
      <c r="AH80" s="89"/>
    </row>
    <row r="81" spans="22:34" ht="18" customHeight="1">
      <c r="V81" s="89"/>
      <c r="W81" s="89"/>
      <c r="X81" s="87"/>
      <c r="Y81" s="89"/>
      <c r="Z81" s="89"/>
      <c r="AA81" s="89"/>
      <c r="AB81" s="89"/>
      <c r="AC81" s="89"/>
      <c r="AD81" s="89"/>
      <c r="AE81" s="89"/>
      <c r="AF81" s="89"/>
      <c r="AG81" s="89"/>
      <c r="AH81" s="89"/>
    </row>
    <row r="82" spans="22:34" ht="18" customHeight="1">
      <c r="V82" s="89"/>
      <c r="W82" s="89"/>
      <c r="X82" s="87"/>
      <c r="Y82" s="89"/>
      <c r="Z82" s="89"/>
      <c r="AA82" s="89"/>
      <c r="AB82" s="89"/>
      <c r="AC82" s="89"/>
      <c r="AD82" s="89"/>
      <c r="AE82" s="89"/>
      <c r="AF82" s="89"/>
      <c r="AG82" s="89"/>
      <c r="AH82" s="89"/>
    </row>
    <row r="83" spans="22:34" ht="18" customHeight="1">
      <c r="V83" s="89"/>
      <c r="W83" s="89"/>
      <c r="X83" s="87"/>
      <c r="Y83" s="89"/>
      <c r="Z83" s="89"/>
      <c r="AA83" s="89"/>
      <c r="AB83" s="89"/>
      <c r="AC83" s="89"/>
      <c r="AD83" s="89"/>
      <c r="AE83" s="89"/>
      <c r="AF83" s="89"/>
      <c r="AG83" s="89"/>
      <c r="AH83" s="89"/>
    </row>
    <row r="84" spans="22:34" ht="18" customHeight="1">
      <c r="V84" s="89"/>
      <c r="W84" s="89"/>
      <c r="X84" s="87"/>
      <c r="Y84" s="89"/>
      <c r="Z84" s="89"/>
      <c r="AA84" s="89"/>
      <c r="AB84" s="89"/>
      <c r="AC84" s="89"/>
      <c r="AD84" s="89"/>
      <c r="AE84" s="89"/>
      <c r="AF84" s="89"/>
      <c r="AG84" s="89"/>
      <c r="AH84" s="89"/>
    </row>
    <row r="85" spans="22:34" ht="18" customHeight="1">
      <c r="V85" s="89"/>
      <c r="W85" s="89"/>
      <c r="X85" s="87"/>
      <c r="Y85" s="89"/>
      <c r="Z85" s="89"/>
      <c r="AA85" s="89"/>
      <c r="AB85" s="89"/>
      <c r="AC85" s="89"/>
      <c r="AD85" s="89"/>
      <c r="AE85" s="89"/>
      <c r="AF85" s="89"/>
      <c r="AG85" s="89"/>
      <c r="AH85" s="89"/>
    </row>
    <row r="86" spans="22:34" ht="18" customHeight="1">
      <c r="V86" s="89"/>
      <c r="W86" s="89"/>
      <c r="X86" s="87"/>
      <c r="Y86" s="89"/>
      <c r="Z86" s="89"/>
      <c r="AA86" s="89"/>
      <c r="AB86" s="89"/>
      <c r="AC86" s="89"/>
      <c r="AD86" s="89"/>
      <c r="AE86" s="89"/>
      <c r="AF86" s="89"/>
      <c r="AG86" s="89"/>
      <c r="AH86" s="89"/>
    </row>
    <row r="87" spans="22:34" ht="18" customHeight="1">
      <c r="V87" s="89"/>
      <c r="W87" s="89"/>
      <c r="X87" s="87"/>
      <c r="Y87" s="89"/>
      <c r="Z87" s="89"/>
      <c r="AA87" s="89"/>
      <c r="AB87" s="89"/>
      <c r="AC87" s="89"/>
      <c r="AD87" s="89"/>
      <c r="AE87" s="89"/>
      <c r="AF87" s="89"/>
      <c r="AG87" s="89"/>
      <c r="AH87" s="89"/>
    </row>
    <row r="88" spans="22:34" ht="18" customHeight="1">
      <c r="V88" s="89"/>
      <c r="W88" s="89"/>
      <c r="X88" s="87"/>
      <c r="Y88" s="89"/>
      <c r="Z88" s="89"/>
      <c r="AA88" s="89"/>
      <c r="AB88" s="89"/>
      <c r="AC88" s="89"/>
      <c r="AD88" s="89"/>
      <c r="AE88" s="89"/>
      <c r="AF88" s="89"/>
      <c r="AG88" s="89"/>
      <c r="AH88" s="89"/>
    </row>
    <row r="89" spans="22:34" ht="18" customHeight="1">
      <c r="V89" s="89"/>
      <c r="W89" s="89"/>
      <c r="X89" s="87"/>
      <c r="Y89" s="89"/>
      <c r="Z89" s="89"/>
      <c r="AA89" s="89"/>
      <c r="AB89" s="89"/>
      <c r="AC89" s="89"/>
      <c r="AD89" s="89"/>
      <c r="AE89" s="89"/>
      <c r="AF89" s="89"/>
      <c r="AG89" s="89"/>
      <c r="AH89" s="89"/>
    </row>
    <row r="90" spans="22:34" ht="18" customHeight="1">
      <c r="V90" s="89"/>
      <c r="W90" s="89"/>
      <c r="X90" s="87"/>
      <c r="Y90" s="89"/>
      <c r="Z90" s="89"/>
      <c r="AA90" s="89"/>
      <c r="AB90" s="89"/>
      <c r="AC90" s="89"/>
      <c r="AD90" s="89"/>
      <c r="AE90" s="89"/>
      <c r="AF90" s="89"/>
      <c r="AG90" s="89"/>
      <c r="AH90" s="89"/>
    </row>
    <row r="91" spans="22:34" ht="18" customHeight="1">
      <c r="V91" s="89"/>
      <c r="W91" s="89"/>
      <c r="X91" s="87"/>
      <c r="Y91" s="89"/>
      <c r="Z91" s="89"/>
      <c r="AA91" s="89"/>
      <c r="AB91" s="89"/>
      <c r="AC91" s="89"/>
      <c r="AD91" s="89"/>
      <c r="AE91" s="89"/>
      <c r="AF91" s="89"/>
      <c r="AG91" s="89"/>
      <c r="AH91" s="89"/>
    </row>
    <row r="92" spans="22:34" ht="18" customHeight="1">
      <c r="V92" s="89"/>
      <c r="W92" s="89"/>
      <c r="X92" s="87"/>
      <c r="Y92" s="89"/>
      <c r="Z92" s="89"/>
      <c r="AA92" s="89"/>
      <c r="AB92" s="89"/>
      <c r="AC92" s="89"/>
      <c r="AD92" s="89"/>
      <c r="AE92" s="89"/>
      <c r="AF92" s="89"/>
      <c r="AG92" s="89"/>
      <c r="AH92" s="89"/>
    </row>
    <row r="93" spans="22:34" ht="18" customHeight="1">
      <c r="V93" s="89"/>
      <c r="W93" s="89"/>
      <c r="X93" s="87"/>
      <c r="Y93" s="89"/>
      <c r="Z93" s="89"/>
      <c r="AA93" s="89"/>
      <c r="AB93" s="89"/>
      <c r="AC93" s="89"/>
      <c r="AD93" s="89"/>
      <c r="AE93" s="89"/>
      <c r="AF93" s="89"/>
      <c r="AG93" s="89"/>
      <c r="AH93" s="89"/>
    </row>
    <row r="94" spans="22:34" ht="18" customHeight="1">
      <c r="V94" s="89"/>
      <c r="W94" s="89"/>
      <c r="X94" s="87"/>
      <c r="Y94" s="89"/>
      <c r="Z94" s="89"/>
      <c r="AA94" s="89"/>
      <c r="AB94" s="89"/>
      <c r="AC94" s="89"/>
      <c r="AD94" s="89"/>
      <c r="AE94" s="89"/>
      <c r="AF94" s="89"/>
      <c r="AG94" s="89"/>
      <c r="AH94" s="89"/>
    </row>
  </sheetData>
  <sheetProtection/>
  <mergeCells count="2">
    <mergeCell ref="K3:O3"/>
    <mergeCell ref="K2:O2"/>
  </mergeCells>
  <printOptions/>
  <pageMargins left="0.35433070866141736" right="0.15748031496062992" top="0.7086614173228347" bottom="0.35433070866141736" header="0.31496062992125984" footer="0.31496062992125984"/>
  <pageSetup fitToHeight="0" horizontalDpi="600" verticalDpi="600" orientation="landscape" paperSize="122" scale="47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G2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N3" sqref="N3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40.625" style="15" customWidth="1"/>
    <col min="5" max="5" width="0.875" style="15" customWidth="1"/>
    <col min="6" max="6" width="19.375" style="15" bestFit="1" customWidth="1"/>
    <col min="7" max="7" width="18.875" style="15" bestFit="1" customWidth="1"/>
    <col min="8" max="9" width="19.875" style="15" bestFit="1" customWidth="1"/>
    <col min="10" max="10" width="20.75390625" style="15" bestFit="1" customWidth="1"/>
    <col min="11" max="11" width="26.00390625" style="15" customWidth="1"/>
    <col min="12" max="12" width="20.75390625" style="15" bestFit="1" customWidth="1"/>
    <col min="13" max="13" width="21.375" style="15" bestFit="1" customWidth="1"/>
    <col min="14" max="14" width="22.625" style="15" bestFit="1" customWidth="1"/>
    <col min="15" max="15" width="20.75390625" style="15" bestFit="1" customWidth="1"/>
    <col min="16" max="16" width="19.875" style="15" bestFit="1" customWidth="1"/>
    <col min="17" max="17" width="23.00390625" style="15" bestFit="1" customWidth="1"/>
    <col min="18" max="18" width="20.50390625" style="15" bestFit="1" customWidth="1"/>
    <col min="19" max="19" width="18.875" style="15" bestFit="1" customWidth="1"/>
    <col min="20" max="20" width="20.75390625" style="15" customWidth="1"/>
    <col min="21" max="21" width="23.875" style="1" bestFit="1" customWidth="1"/>
    <col min="22" max="22" width="2.50390625" style="1" customWidth="1"/>
    <col min="23" max="23" width="22.375" style="1" customWidth="1"/>
    <col min="24" max="24" width="1.00390625" style="1" customWidth="1"/>
    <col min="25" max="25" width="20.6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19"/>
      <c r="Q1" s="19"/>
      <c r="R1" s="19"/>
    </row>
    <row r="2" spans="2:21" ht="18" customHeight="1">
      <c r="B2" s="32"/>
      <c r="F2" s="33"/>
      <c r="G2" s="33"/>
      <c r="H2" s="33"/>
      <c r="I2" s="33"/>
      <c r="J2" s="33"/>
      <c r="K2" s="33" t="s">
        <v>120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110" t="s">
        <v>102</v>
      </c>
      <c r="L3" s="110"/>
      <c r="M3" s="110"/>
      <c r="N3" s="34"/>
      <c r="O3" s="3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X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X5" s="15"/>
      <c r="Y5" s="15"/>
      <c r="Z5" s="15"/>
    </row>
    <row r="6" spans="2:20" s="15" customFormat="1" ht="18" customHeight="1">
      <c r="B6" s="27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6"/>
      <c r="T6" s="56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14" t="s">
        <v>59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 aca="true" t="shared" si="0" ref="F9:T9">SUM(F11,F12,F13,F14,F19,F20,F21,F22,F23,F24,F10)</f>
        <v>4895661045</v>
      </c>
      <c r="G9" s="46">
        <f t="shared" si="0"/>
        <v>2164595493</v>
      </c>
      <c r="H9" s="46">
        <f t="shared" si="0"/>
        <v>6147664275</v>
      </c>
      <c r="I9" s="46">
        <f>SUM(I11,I12,I13,I14,I19,I20,I21,I22,I23,I24,I10)</f>
        <v>11242242360</v>
      </c>
      <c r="J9" s="46">
        <f t="shared" si="0"/>
        <v>103819739978</v>
      </c>
      <c r="K9" s="46">
        <f t="shared" si="0"/>
        <v>418107317582</v>
      </c>
      <c r="L9" s="46">
        <f t="shared" si="0"/>
        <v>30053564287</v>
      </c>
      <c r="M9" s="46">
        <f t="shared" si="0"/>
        <v>20767174737</v>
      </c>
      <c r="N9" s="46">
        <f t="shared" si="0"/>
        <v>1140450447</v>
      </c>
      <c r="O9" s="46">
        <f t="shared" si="0"/>
        <v>86751508985</v>
      </c>
      <c r="P9" s="46">
        <f t="shared" si="0"/>
        <v>13998544369</v>
      </c>
      <c r="Q9" s="46">
        <f>SUM(Q11,Q12,Q13,Q14,Q19,Q20,Q21,Q22,Q23,Q24,Q10)</f>
        <v>569575635811</v>
      </c>
      <c r="R9" s="46">
        <f t="shared" si="0"/>
        <v>10793595255</v>
      </c>
      <c r="S9" s="46">
        <f>SUM(S11,S12,S13,S14,S19,S20,S21,S22,S23,S24,S10)</f>
        <v>1406183000</v>
      </c>
      <c r="T9" s="46">
        <f t="shared" si="0"/>
        <v>7943438000</v>
      </c>
      <c r="U9" s="46">
        <f>SUM(U11,U12,U13,U14,U19,U20,U21,U22,U24,U10,U23)</f>
        <v>1288807315624</v>
      </c>
      <c r="V9" s="47"/>
      <c r="W9" s="53">
        <f>SUM(W11,W10,W12,W13,W14,W19,W20,W21,W22,W24,W23)</f>
        <v>1279457694624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 t="s">
        <v>37</v>
      </c>
      <c r="D10" s="23" t="s">
        <v>14</v>
      </c>
      <c r="F10" s="11">
        <v>22888245</v>
      </c>
      <c r="G10" s="11">
        <v>5355800</v>
      </c>
      <c r="H10" s="11">
        <v>76245458</v>
      </c>
      <c r="I10" s="11">
        <v>104874836</v>
      </c>
      <c r="J10" s="11">
        <v>125641302</v>
      </c>
      <c r="K10" s="11">
        <v>999226827</v>
      </c>
      <c r="L10" s="11">
        <v>62905919</v>
      </c>
      <c r="M10" s="11">
        <v>48101325</v>
      </c>
      <c r="N10" s="11">
        <v>32715041</v>
      </c>
      <c r="O10" s="11">
        <v>52472098</v>
      </c>
      <c r="P10" s="11">
        <v>186095971</v>
      </c>
      <c r="Q10" s="11">
        <v>11342263</v>
      </c>
      <c r="R10" s="11">
        <v>122102909</v>
      </c>
      <c r="S10" s="11"/>
      <c r="T10" s="11">
        <v>5708000</v>
      </c>
      <c r="U10" s="11">
        <f>SUM(F10:T10)</f>
        <v>1855675994</v>
      </c>
      <c r="V10" s="25"/>
      <c r="W10" s="5">
        <f>+U10-T10-S10</f>
        <v>1849967994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21</v>
      </c>
      <c r="D11" s="23" t="s">
        <v>22</v>
      </c>
      <c r="F11" s="11">
        <v>1025973</v>
      </c>
      <c r="G11" s="11">
        <v>476910</v>
      </c>
      <c r="H11" s="11">
        <v>4777282</v>
      </c>
      <c r="I11" s="11">
        <v>14716632</v>
      </c>
      <c r="J11" s="11">
        <v>8053347</v>
      </c>
      <c r="K11" s="11">
        <v>77056124</v>
      </c>
      <c r="L11" s="11">
        <v>4910854</v>
      </c>
      <c r="M11" s="11">
        <v>3770804</v>
      </c>
      <c r="N11" s="11">
        <v>1323672</v>
      </c>
      <c r="O11" s="11">
        <v>1989872</v>
      </c>
      <c r="P11" s="11">
        <v>10593450</v>
      </c>
      <c r="Q11" s="11"/>
      <c r="R11" s="11">
        <v>3513410</v>
      </c>
      <c r="S11" s="11">
        <v>1487000</v>
      </c>
      <c r="T11" s="11"/>
      <c r="U11" s="11">
        <f>SUM(F11:T11)</f>
        <v>133695330</v>
      </c>
      <c r="V11" s="25"/>
      <c r="W11" s="52">
        <f>+U11-T11-S11</f>
        <v>132208330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23</v>
      </c>
      <c r="D12" s="23" t="s">
        <v>24</v>
      </c>
      <c r="F12" s="11"/>
      <c r="G12" s="11"/>
      <c r="H12" s="11"/>
      <c r="I12" s="11">
        <v>30000</v>
      </c>
      <c r="J12" s="11">
        <v>1549759247</v>
      </c>
      <c r="K12" s="11">
        <v>5169777035</v>
      </c>
      <c r="L12" s="11">
        <v>0</v>
      </c>
      <c r="M12" s="11"/>
      <c r="N12" s="11"/>
      <c r="O12" s="11"/>
      <c r="P12" s="11"/>
      <c r="Q12" s="11">
        <v>23646632897</v>
      </c>
      <c r="R12" s="11">
        <v>17773607</v>
      </c>
      <c r="S12" s="11">
        <v>200343000</v>
      </c>
      <c r="T12" s="11"/>
      <c r="U12" s="11">
        <f>SUM(F12:T12)</f>
        <v>30584315786</v>
      </c>
      <c r="V12" s="25"/>
      <c r="W12" s="52">
        <f>+U12-T12-S12</f>
        <v>30383972786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 t="s">
        <v>25</v>
      </c>
      <c r="D13" s="23" t="s">
        <v>26</v>
      </c>
      <c r="F13" s="11">
        <v>115013869</v>
      </c>
      <c r="G13" s="11">
        <v>43391025</v>
      </c>
      <c r="H13" s="11">
        <v>222048721</v>
      </c>
      <c r="I13" s="11">
        <v>205314913</v>
      </c>
      <c r="J13" s="11">
        <v>791662311</v>
      </c>
      <c r="K13" s="11">
        <v>6232576704</v>
      </c>
      <c r="L13" s="11">
        <v>369991210</v>
      </c>
      <c r="M13" s="11">
        <v>187262438</v>
      </c>
      <c r="N13" s="11">
        <v>109390488</v>
      </c>
      <c r="O13" s="11">
        <v>293132454</v>
      </c>
      <c r="P13" s="11">
        <v>359932292</v>
      </c>
      <c r="Q13" s="11">
        <v>33172387334</v>
      </c>
      <c r="R13" s="11">
        <v>312939224</v>
      </c>
      <c r="S13" s="11">
        <v>31666000</v>
      </c>
      <c r="T13" s="11">
        <v>85824000</v>
      </c>
      <c r="U13" s="11">
        <f>SUM(F13:T13)</f>
        <v>42532532983</v>
      </c>
      <c r="V13" s="25"/>
      <c r="W13" s="52">
        <f aca="true" t="shared" si="1" ref="W13:W49">+U13-T13-S13</f>
        <v>42415042983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>
      <c r="A14" s="24"/>
      <c r="B14" s="22" t="s">
        <v>44</v>
      </c>
      <c r="D14" s="23" t="s">
        <v>2</v>
      </c>
      <c r="F14" s="11">
        <f aca="true" t="shared" si="2" ref="F14:R14">SUM(F15,F18)</f>
        <v>4214218000</v>
      </c>
      <c r="G14" s="11">
        <f t="shared" si="2"/>
        <v>1966092000</v>
      </c>
      <c r="H14" s="11">
        <f t="shared" si="2"/>
        <v>5548122000</v>
      </c>
      <c r="I14" s="11">
        <f t="shared" si="2"/>
        <v>8544078000</v>
      </c>
      <c r="J14" s="11">
        <f t="shared" si="2"/>
        <v>74721462592</v>
      </c>
      <c r="K14" s="11">
        <f>SUM(K15,K18)</f>
        <v>373030701123</v>
      </c>
      <c r="L14" s="11">
        <f t="shared" si="2"/>
        <v>24787804471</v>
      </c>
      <c r="M14" s="11">
        <f t="shared" si="2"/>
        <v>15830895439</v>
      </c>
      <c r="N14" s="11">
        <f t="shared" si="2"/>
        <v>888363000</v>
      </c>
      <c r="O14" s="11">
        <f>SUM(O15,O18)</f>
        <v>78768966375</v>
      </c>
      <c r="P14" s="11">
        <f>SUM(P15,P18)</f>
        <v>11589786588</v>
      </c>
      <c r="Q14" s="11">
        <f>SUM(Q15,Q18)</f>
        <v>136775151000</v>
      </c>
      <c r="R14" s="11">
        <f t="shared" si="2"/>
        <v>9043201000</v>
      </c>
      <c r="S14" s="11">
        <f>SUM(S15,S18)</f>
        <v>1017000000</v>
      </c>
      <c r="T14" s="11">
        <f>SUM(T15,T18)</f>
        <v>7840528000</v>
      </c>
      <c r="U14" s="11">
        <f>SUM(U15,U18)</f>
        <v>754566369588</v>
      </c>
      <c r="V14" s="25"/>
      <c r="W14" s="5">
        <f>+U14-T14-S14</f>
        <v>745708841588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20</v>
      </c>
      <c r="D15" s="23" t="s">
        <v>45</v>
      </c>
      <c r="F15" s="11">
        <f aca="true" t="shared" si="3" ref="F15:R15">SUM(F16:F17)</f>
        <v>4214218000</v>
      </c>
      <c r="G15" s="11">
        <f t="shared" si="3"/>
        <v>1966092000</v>
      </c>
      <c r="H15" s="11">
        <f t="shared" si="3"/>
        <v>5548122000</v>
      </c>
      <c r="I15" s="11">
        <f t="shared" si="3"/>
        <v>8544078000</v>
      </c>
      <c r="J15" s="11">
        <f t="shared" si="3"/>
        <v>74721462592</v>
      </c>
      <c r="K15" s="11">
        <f>SUM(K16:K17)</f>
        <v>373030701123</v>
      </c>
      <c r="L15" s="11">
        <f t="shared" si="3"/>
        <v>24787804471</v>
      </c>
      <c r="M15" s="11">
        <f t="shared" si="3"/>
        <v>15830895439</v>
      </c>
      <c r="N15" s="11">
        <f t="shared" si="3"/>
        <v>888363000</v>
      </c>
      <c r="O15" s="11">
        <f t="shared" si="3"/>
        <v>78768966375</v>
      </c>
      <c r="P15" s="11">
        <f>SUM(P16:P17)</f>
        <v>11217960000</v>
      </c>
      <c r="Q15" s="11">
        <f>SUM(Q16:Q17)</f>
        <v>136775151000</v>
      </c>
      <c r="R15" s="11">
        <f t="shared" si="3"/>
        <v>9043201000</v>
      </c>
      <c r="S15" s="11">
        <f>SUM(S16:S17)</f>
        <v>1017000000</v>
      </c>
      <c r="T15" s="11">
        <f>SUM(T16:T17)</f>
        <v>7840528000</v>
      </c>
      <c r="U15" s="11">
        <f>SUM(U16:U17)</f>
        <v>754194543000</v>
      </c>
      <c r="V15" s="25"/>
      <c r="W15" s="5">
        <f t="shared" si="1"/>
        <v>745337015000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>
      <c r="A16" s="24"/>
      <c r="B16" s="22"/>
      <c r="D16" s="23" t="s">
        <v>3</v>
      </c>
      <c r="F16" s="11">
        <v>3953527000</v>
      </c>
      <c r="G16" s="11">
        <v>1762373000</v>
      </c>
      <c r="H16" s="11">
        <v>5121000000</v>
      </c>
      <c r="I16" s="11">
        <v>5950000000</v>
      </c>
      <c r="J16" s="11">
        <v>9380000000</v>
      </c>
      <c r="K16" s="11">
        <v>63068079000</v>
      </c>
      <c r="L16" s="11">
        <v>4270629000</v>
      </c>
      <c r="M16" s="11">
        <v>3450000000</v>
      </c>
      <c r="N16" s="11">
        <v>830095000</v>
      </c>
      <c r="O16" s="11">
        <v>4465000000</v>
      </c>
      <c r="P16" s="11">
        <v>8796061000</v>
      </c>
      <c r="Q16" s="11">
        <v>7118151000</v>
      </c>
      <c r="R16" s="11">
        <v>7863000000</v>
      </c>
      <c r="S16" s="11">
        <v>1017000000</v>
      </c>
      <c r="T16" s="11">
        <v>4992000000</v>
      </c>
      <c r="U16" s="11">
        <f>SUM(F16:T16)</f>
        <v>132036915000</v>
      </c>
      <c r="V16" s="25"/>
      <c r="W16" s="52">
        <f t="shared" si="1"/>
        <v>126027915000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>
      <c r="A17" s="24"/>
      <c r="B17" s="22"/>
      <c r="D17" s="23" t="s">
        <v>48</v>
      </c>
      <c r="F17" s="11">
        <v>260691000</v>
      </c>
      <c r="G17" s="11">
        <v>203719000</v>
      </c>
      <c r="H17" s="11">
        <v>427122000</v>
      </c>
      <c r="I17" s="11">
        <v>2594078000</v>
      </c>
      <c r="J17" s="11">
        <v>65341462592</v>
      </c>
      <c r="K17" s="11">
        <v>309962622123</v>
      </c>
      <c r="L17" s="11">
        <v>20517175471</v>
      </c>
      <c r="M17" s="11">
        <v>12380895439</v>
      </c>
      <c r="N17" s="11">
        <v>58268000</v>
      </c>
      <c r="O17" s="11">
        <v>74303966375</v>
      </c>
      <c r="P17" s="11">
        <v>2421899000</v>
      </c>
      <c r="Q17" s="11">
        <v>129657000000</v>
      </c>
      <c r="R17" s="11">
        <v>1180201000</v>
      </c>
      <c r="S17" s="11"/>
      <c r="T17" s="11">
        <v>2848528000</v>
      </c>
      <c r="U17" s="11">
        <f aca="true" t="shared" si="4" ref="U17:U24">SUM(F17:T17)</f>
        <v>622157628000</v>
      </c>
      <c r="V17" s="25"/>
      <c r="W17" s="52">
        <f>+U17-T17-S17</f>
        <v>619309100000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2" t="s">
        <v>31</v>
      </c>
      <c r="D18" s="23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371826588</v>
      </c>
      <c r="Q18" s="11"/>
      <c r="R18" s="11"/>
      <c r="S18" s="11"/>
      <c r="T18" s="11"/>
      <c r="U18" s="11">
        <f t="shared" si="4"/>
        <v>371826588</v>
      </c>
      <c r="V18" s="25"/>
      <c r="W18" s="52">
        <f t="shared" si="1"/>
        <v>371826588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2" t="s">
        <v>4</v>
      </c>
      <c r="D19" s="23" t="s">
        <v>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>
        <v>11378000</v>
      </c>
      <c r="U19" s="11">
        <f t="shared" si="4"/>
        <v>11378000</v>
      </c>
      <c r="V19" s="25"/>
      <c r="W19" s="5">
        <f t="shared" si="1"/>
        <v>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2" t="s">
        <v>71</v>
      </c>
      <c r="D20" s="23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4"/>
        <v>0</v>
      </c>
      <c r="V20" s="25"/>
      <c r="W20" s="5">
        <f t="shared" si="1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2" t="s">
        <v>72</v>
      </c>
      <c r="D21" s="23" t="s">
        <v>29</v>
      </c>
      <c r="F21" s="11">
        <v>249588720</v>
      </c>
      <c r="G21" s="11">
        <v>82111792</v>
      </c>
      <c r="H21" s="11">
        <v>250328548</v>
      </c>
      <c r="I21" s="11">
        <v>254921462</v>
      </c>
      <c r="J21" s="11">
        <v>394363277</v>
      </c>
      <c r="K21" s="11">
        <v>5868785790</v>
      </c>
      <c r="L21" s="11">
        <v>217581222</v>
      </c>
      <c r="M21" s="11">
        <v>1158738628</v>
      </c>
      <c r="N21" s="11">
        <v>96676798</v>
      </c>
      <c r="O21" s="11">
        <v>52915212</v>
      </c>
      <c r="P21" s="11">
        <v>531994520</v>
      </c>
      <c r="Q21" s="11">
        <v>109312544</v>
      </c>
      <c r="R21" s="11">
        <v>379824295</v>
      </c>
      <c r="S21" s="11">
        <v>25398000</v>
      </c>
      <c r="T21" s="11"/>
      <c r="U21" s="11">
        <f t="shared" si="4"/>
        <v>9672540808</v>
      </c>
      <c r="V21" s="25"/>
      <c r="W21" s="52">
        <f t="shared" si="1"/>
        <v>9647142808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2" t="s">
        <v>73</v>
      </c>
      <c r="D22" s="23" t="s">
        <v>51</v>
      </c>
      <c r="F22" s="11"/>
      <c r="G22" s="11"/>
      <c r="H22" s="11"/>
      <c r="I22" s="11"/>
      <c r="J22" s="11"/>
      <c r="K22" s="11"/>
      <c r="L22" s="11"/>
      <c r="M22" s="11"/>
      <c r="N22" s="11">
        <v>0</v>
      </c>
      <c r="O22" s="11"/>
      <c r="P22" s="11"/>
      <c r="Q22" s="11">
        <v>310599057139</v>
      </c>
      <c r="R22" s="11"/>
      <c r="S22" s="11"/>
      <c r="T22" s="11"/>
      <c r="U22" s="11">
        <f t="shared" si="4"/>
        <v>310599057139</v>
      </c>
      <c r="V22" s="25"/>
      <c r="W22" s="52">
        <f>+U22-T22-S22</f>
        <v>310599057139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2">
        <v>14</v>
      </c>
      <c r="D23" s="23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4"/>
        <v>0</v>
      </c>
      <c r="V23" s="25"/>
      <c r="W23" s="5">
        <f t="shared" si="1"/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2" t="s">
        <v>74</v>
      </c>
      <c r="D24" s="23" t="s">
        <v>5</v>
      </c>
      <c r="F24" s="11">
        <v>292926238</v>
      </c>
      <c r="G24" s="11">
        <v>67167966</v>
      </c>
      <c r="H24" s="11">
        <v>46142266</v>
      </c>
      <c r="I24" s="11">
        <v>2118306517</v>
      </c>
      <c r="J24" s="11">
        <v>26228797902</v>
      </c>
      <c r="K24" s="11">
        <v>26729193979</v>
      </c>
      <c r="L24" s="11">
        <v>4610370611</v>
      </c>
      <c r="M24" s="11">
        <v>3538406103</v>
      </c>
      <c r="N24" s="11">
        <v>11981448</v>
      </c>
      <c r="O24" s="11">
        <v>7582032974</v>
      </c>
      <c r="P24" s="11">
        <v>1320141548</v>
      </c>
      <c r="Q24" s="11">
        <v>65261752634</v>
      </c>
      <c r="R24" s="11">
        <v>914240810</v>
      </c>
      <c r="S24" s="11">
        <v>130289000</v>
      </c>
      <c r="T24" s="11"/>
      <c r="U24" s="11">
        <f t="shared" si="4"/>
        <v>138851749996</v>
      </c>
      <c r="V24" s="25"/>
      <c r="W24" s="52">
        <f t="shared" si="1"/>
        <v>138721460996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49" customFormat="1" ht="24.75" customHeight="1">
      <c r="A25" s="41"/>
      <c r="B25" s="50"/>
      <c r="C25" s="43"/>
      <c r="D25" s="44" t="s">
        <v>6</v>
      </c>
      <c r="E25" s="45"/>
      <c r="F25" s="54">
        <f>SUM(F26,F27,F28,F29,F30,F31,F32,F41,F42,F46,F47,F48,F49)</f>
        <v>4143126597</v>
      </c>
      <c r="G25" s="54">
        <f aca="true" t="shared" si="5" ref="G25:T25">SUM(G26,G27,G28,G29,G30,G31,G32,G41,G42,G46,G47,G48,G49)</f>
        <v>1970910276</v>
      </c>
      <c r="H25" s="54">
        <f t="shared" si="5"/>
        <v>5594821519</v>
      </c>
      <c r="I25" s="54">
        <f t="shared" si="5"/>
        <v>10861400819</v>
      </c>
      <c r="J25" s="54">
        <f t="shared" si="5"/>
        <v>75516730165</v>
      </c>
      <c r="K25" s="54">
        <f t="shared" si="5"/>
        <v>586953356374</v>
      </c>
      <c r="L25" s="54">
        <f t="shared" si="5"/>
        <v>40640264173</v>
      </c>
      <c r="M25" s="54">
        <f t="shared" si="5"/>
        <v>19019705463</v>
      </c>
      <c r="N25" s="54">
        <f t="shared" si="5"/>
        <v>3116126565</v>
      </c>
      <c r="O25" s="54">
        <f t="shared" si="5"/>
        <v>56974392609</v>
      </c>
      <c r="P25" s="54">
        <f t="shared" si="5"/>
        <v>13286392251</v>
      </c>
      <c r="Q25" s="54">
        <f t="shared" si="5"/>
        <v>528890734985</v>
      </c>
      <c r="R25" s="54">
        <f t="shared" si="5"/>
        <v>11277645608</v>
      </c>
      <c r="S25" s="46">
        <f t="shared" si="5"/>
        <v>1119387000</v>
      </c>
      <c r="T25" s="46">
        <f t="shared" si="5"/>
        <v>7580936000</v>
      </c>
      <c r="U25" s="46">
        <f>SUM(U26,U27,U28,U29,U30,U31,U32,U41,U42,U46,U47,U48,U49)</f>
        <v>1366945930404</v>
      </c>
      <c r="V25" s="48"/>
      <c r="W25" s="53">
        <f>SUM(W26,W27,W28,W29,W30,W31,W32,W41,W42,W46,W47,W48,W49)</f>
        <v>1358245607404</v>
      </c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s="17" customFormat="1" ht="22.5" customHeight="1">
      <c r="A26" s="24"/>
      <c r="B26" s="22" t="s">
        <v>7</v>
      </c>
      <c r="D26" s="23" t="s">
        <v>8</v>
      </c>
      <c r="F26" s="11">
        <v>3605469307</v>
      </c>
      <c r="G26" s="11">
        <v>1669938101</v>
      </c>
      <c r="H26" s="11">
        <v>4711553841</v>
      </c>
      <c r="I26" s="11">
        <v>6311213304</v>
      </c>
      <c r="J26" s="11">
        <v>9511680982</v>
      </c>
      <c r="K26" s="11">
        <v>63600505736</v>
      </c>
      <c r="L26" s="11">
        <v>4744340205</v>
      </c>
      <c r="M26" s="11">
        <v>3537399026</v>
      </c>
      <c r="N26" s="11">
        <v>2770673364</v>
      </c>
      <c r="O26" s="11">
        <v>3736591899</v>
      </c>
      <c r="P26" s="11">
        <v>9444435067</v>
      </c>
      <c r="Q26" s="11">
        <v>7099906047</v>
      </c>
      <c r="R26" s="11">
        <v>8253632660</v>
      </c>
      <c r="S26" s="11">
        <v>947950000</v>
      </c>
      <c r="T26" s="11">
        <v>5151282000</v>
      </c>
      <c r="U26" s="11">
        <f aca="true" t="shared" si="6" ref="U26:U31">SUM(F26:T26)</f>
        <v>135096571539</v>
      </c>
      <c r="V26" s="25"/>
      <c r="W26" s="52">
        <f t="shared" si="1"/>
        <v>128997339539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2" t="s">
        <v>9</v>
      </c>
      <c r="D27" s="23" t="s">
        <v>10</v>
      </c>
      <c r="F27" s="11">
        <v>116053483</v>
      </c>
      <c r="G27" s="11">
        <v>87399756</v>
      </c>
      <c r="H27" s="11">
        <v>181258600</v>
      </c>
      <c r="I27" s="11">
        <v>274596896</v>
      </c>
      <c r="J27" s="11">
        <v>584194324</v>
      </c>
      <c r="K27" s="11">
        <v>3904597388</v>
      </c>
      <c r="L27" s="11">
        <v>272647533</v>
      </c>
      <c r="M27" s="11">
        <v>133648842</v>
      </c>
      <c r="N27" s="11">
        <v>90231852</v>
      </c>
      <c r="O27" s="11">
        <v>504498362</v>
      </c>
      <c r="P27" s="11">
        <v>1987286512</v>
      </c>
      <c r="Q27" s="11">
        <v>602475319</v>
      </c>
      <c r="R27" s="11">
        <v>586486914</v>
      </c>
      <c r="S27" s="11">
        <v>72587000</v>
      </c>
      <c r="T27" s="11">
        <v>1330200000</v>
      </c>
      <c r="U27" s="11">
        <f t="shared" si="6"/>
        <v>10728162781</v>
      </c>
      <c r="V27" s="25"/>
      <c r="W27" s="52">
        <f t="shared" si="1"/>
        <v>9325375781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2" t="s">
        <v>11</v>
      </c>
      <c r="D28" s="23" t="s">
        <v>52</v>
      </c>
      <c r="F28" s="11">
        <v>267136967</v>
      </c>
      <c r="G28" s="11">
        <v>50855549</v>
      </c>
      <c r="H28" s="11">
        <v>515665512</v>
      </c>
      <c r="I28" s="11">
        <v>275450699</v>
      </c>
      <c r="J28" s="11">
        <v>544523478</v>
      </c>
      <c r="K28" s="11">
        <v>4247523306</v>
      </c>
      <c r="L28" s="11">
        <v>56469332</v>
      </c>
      <c r="M28" s="11">
        <v>101786432</v>
      </c>
      <c r="N28" s="11">
        <v>184249724</v>
      </c>
      <c r="O28" s="11">
        <v>79989767</v>
      </c>
      <c r="P28" s="11">
        <v>562914681</v>
      </c>
      <c r="Q28" s="11">
        <v>39132905</v>
      </c>
      <c r="R28" s="11">
        <v>55160082</v>
      </c>
      <c r="S28" s="11"/>
      <c r="T28" s="11"/>
      <c r="U28" s="11">
        <f t="shared" si="6"/>
        <v>6980858434</v>
      </c>
      <c r="V28" s="25"/>
      <c r="W28" s="52">
        <f t="shared" si="1"/>
        <v>6980858434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2" t="s">
        <v>12</v>
      </c>
      <c r="D29" s="23" t="s">
        <v>14</v>
      </c>
      <c r="F29" s="11">
        <v>75129960</v>
      </c>
      <c r="G29" s="11"/>
      <c r="H29" s="11"/>
      <c r="I29" s="11"/>
      <c r="J29" s="11"/>
      <c r="K29" s="11">
        <v>0</v>
      </c>
      <c r="L29" s="11"/>
      <c r="M29" s="11"/>
      <c r="N29" s="11"/>
      <c r="O29" s="11"/>
      <c r="P29" s="11"/>
      <c r="Q29" s="11">
        <v>302058606</v>
      </c>
      <c r="R29" s="11">
        <v>144558000</v>
      </c>
      <c r="S29" s="11"/>
      <c r="T29" s="11"/>
      <c r="U29" s="11">
        <f t="shared" si="6"/>
        <v>521746566</v>
      </c>
      <c r="V29" s="25"/>
      <c r="W29" s="52">
        <f t="shared" si="1"/>
        <v>521746566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2" t="s">
        <v>13</v>
      </c>
      <c r="D30" s="23" t="s">
        <v>30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32474000</v>
      </c>
      <c r="T30" s="11">
        <v>37664000</v>
      </c>
      <c r="U30" s="11">
        <f t="shared" si="6"/>
        <v>70138000</v>
      </c>
      <c r="V30" s="25"/>
      <c r="W30" s="5">
        <f t="shared" si="1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>
      <c r="A31" s="24"/>
      <c r="B31" s="22" t="s">
        <v>75</v>
      </c>
      <c r="D31" s="23" t="s">
        <v>67</v>
      </c>
      <c r="F31" s="11"/>
      <c r="G31" s="11"/>
      <c r="H31" s="11"/>
      <c r="I31" s="11"/>
      <c r="J31" s="11">
        <v>2064821306</v>
      </c>
      <c r="K31" s="11">
        <v>269144244</v>
      </c>
      <c r="L31" s="11"/>
      <c r="M31" s="11"/>
      <c r="N31" s="11"/>
      <c r="O31" s="11">
        <v>37612136</v>
      </c>
      <c r="P31" s="11"/>
      <c r="Q31" s="11">
        <v>250593261</v>
      </c>
      <c r="R31" s="11"/>
      <c r="S31" s="11"/>
      <c r="T31" s="11"/>
      <c r="U31" s="11">
        <f t="shared" si="6"/>
        <v>2622170947</v>
      </c>
      <c r="V31" s="25"/>
      <c r="W31" s="52">
        <f t="shared" si="1"/>
        <v>2622170947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15" customFormat="1" ht="22.5" customHeight="1">
      <c r="A32" s="24"/>
      <c r="B32" s="22" t="s">
        <v>76</v>
      </c>
      <c r="C32" s="17"/>
      <c r="D32" s="28" t="s">
        <v>68</v>
      </c>
      <c r="E32" s="17"/>
      <c r="F32" s="11">
        <f aca="true" t="shared" si="7" ref="F32:T32">SUM(F33:F39)</f>
        <v>17367258</v>
      </c>
      <c r="G32" s="11">
        <f t="shared" si="7"/>
        <v>58668642</v>
      </c>
      <c r="H32" s="11">
        <f t="shared" si="7"/>
        <v>95693988</v>
      </c>
      <c r="I32" s="11">
        <f t="shared" si="7"/>
        <v>1221844</v>
      </c>
      <c r="J32" s="11">
        <f t="shared" si="7"/>
        <v>21996736</v>
      </c>
      <c r="K32" s="11">
        <f t="shared" si="7"/>
        <v>111702023</v>
      </c>
      <c r="L32" s="11">
        <f t="shared" si="7"/>
        <v>21500</v>
      </c>
      <c r="M32" s="11">
        <f t="shared" si="7"/>
        <v>3960966</v>
      </c>
      <c r="N32" s="11">
        <f t="shared" si="7"/>
        <v>2640901</v>
      </c>
      <c r="O32" s="11">
        <f t="shared" si="7"/>
        <v>16277351</v>
      </c>
      <c r="P32" s="11">
        <f t="shared" si="7"/>
        <v>258093568</v>
      </c>
      <c r="Q32" s="11">
        <f t="shared" si="7"/>
        <v>6214873</v>
      </c>
      <c r="R32" s="11">
        <f t="shared" si="7"/>
        <v>49939569</v>
      </c>
      <c r="S32" s="11">
        <f t="shared" si="7"/>
        <v>1689000</v>
      </c>
      <c r="T32" s="11">
        <f t="shared" si="7"/>
        <v>2080000</v>
      </c>
      <c r="U32" s="11">
        <f>SUM(U33:U40)</f>
        <v>647568219</v>
      </c>
      <c r="V32" s="6"/>
      <c r="W32" s="5">
        <f t="shared" si="1"/>
        <v>643799219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17" customFormat="1" ht="22.5" customHeight="1">
      <c r="A33" s="24"/>
      <c r="B33" s="38" t="s">
        <v>20</v>
      </c>
      <c r="C33" s="36"/>
      <c r="D33" s="39" t="s">
        <v>38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>
        <f aca="true" t="shared" si="8" ref="U33:U41">SUM(F33:T33)</f>
        <v>0</v>
      </c>
      <c r="V33" s="25"/>
      <c r="W33" s="5">
        <f t="shared" si="1"/>
        <v>0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17" customFormat="1" ht="22.5" customHeight="1">
      <c r="A34" s="24"/>
      <c r="B34" s="26" t="s">
        <v>39</v>
      </c>
      <c r="D34" s="23" t="s">
        <v>98</v>
      </c>
      <c r="F34" s="11"/>
      <c r="G34" s="11"/>
      <c r="H34" s="11">
        <v>0</v>
      </c>
      <c r="I34" s="11"/>
      <c r="J34" s="11"/>
      <c r="K34" s="11">
        <v>0</v>
      </c>
      <c r="L34" s="11"/>
      <c r="M34" s="11"/>
      <c r="N34" s="11"/>
      <c r="O34" s="11">
        <v>0</v>
      </c>
      <c r="P34" s="11"/>
      <c r="Q34" s="11"/>
      <c r="R34" s="11"/>
      <c r="S34" s="11"/>
      <c r="T34" s="11"/>
      <c r="U34" s="11">
        <f t="shared" si="8"/>
        <v>0</v>
      </c>
      <c r="V34" s="25"/>
      <c r="W34" s="5">
        <f t="shared" si="1"/>
        <v>0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17" customFormat="1" ht="22.5" customHeight="1">
      <c r="A35" s="24"/>
      <c r="B35" s="26" t="s">
        <v>31</v>
      </c>
      <c r="D35" s="23" t="s">
        <v>33</v>
      </c>
      <c r="F35" s="11"/>
      <c r="G35" s="11"/>
      <c r="H35" s="11"/>
      <c r="I35" s="11">
        <v>0</v>
      </c>
      <c r="J35" s="11"/>
      <c r="K35" s="11">
        <v>0</v>
      </c>
      <c r="L35" s="11">
        <v>0</v>
      </c>
      <c r="M35" s="11">
        <v>0</v>
      </c>
      <c r="N35" s="11"/>
      <c r="O35" s="11">
        <v>0</v>
      </c>
      <c r="P35" s="11">
        <v>0</v>
      </c>
      <c r="Q35" s="11"/>
      <c r="R35" s="11">
        <v>0</v>
      </c>
      <c r="S35" s="11"/>
      <c r="T35" s="11"/>
      <c r="U35" s="11">
        <f t="shared" si="8"/>
        <v>0</v>
      </c>
      <c r="V35" s="25"/>
      <c r="W35" s="52">
        <f t="shared" si="1"/>
        <v>0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17" customFormat="1" ht="22.5" customHeight="1">
      <c r="A36" s="24"/>
      <c r="B36" s="26" t="s">
        <v>32</v>
      </c>
      <c r="D36" s="23" t="s">
        <v>34</v>
      </c>
      <c r="F36" s="11"/>
      <c r="G36" s="11">
        <v>478017</v>
      </c>
      <c r="H36" s="11"/>
      <c r="I36" s="11"/>
      <c r="J36" s="11"/>
      <c r="K36" s="11">
        <v>1462470</v>
      </c>
      <c r="L36" s="11"/>
      <c r="M36" s="11">
        <v>2019360</v>
      </c>
      <c r="N36" s="11"/>
      <c r="O36" s="11">
        <v>72371</v>
      </c>
      <c r="P36" s="11"/>
      <c r="Q36" s="11"/>
      <c r="R36" s="11"/>
      <c r="S36" s="11"/>
      <c r="T36" s="11">
        <v>2080000</v>
      </c>
      <c r="U36" s="11">
        <f t="shared" si="8"/>
        <v>6112218</v>
      </c>
      <c r="V36" s="25"/>
      <c r="W36" s="52">
        <f t="shared" si="1"/>
        <v>4032218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s="17" customFormat="1" ht="22.5" customHeight="1">
      <c r="A37" s="24"/>
      <c r="B37" s="26" t="s">
        <v>37</v>
      </c>
      <c r="D37" s="23" t="s">
        <v>47</v>
      </c>
      <c r="F37" s="11"/>
      <c r="G37" s="11">
        <v>26750401</v>
      </c>
      <c r="H37" s="11"/>
      <c r="I37" s="11"/>
      <c r="J37" s="11"/>
      <c r="K37" s="11">
        <v>110239553</v>
      </c>
      <c r="L37" s="11"/>
      <c r="M37" s="11">
        <v>1898606</v>
      </c>
      <c r="N37" s="11"/>
      <c r="O37" s="11"/>
      <c r="P37" s="11">
        <v>2721702</v>
      </c>
      <c r="Q37" s="11"/>
      <c r="R37" s="11"/>
      <c r="S37" s="11">
        <v>1689000</v>
      </c>
      <c r="T37" s="11"/>
      <c r="U37" s="11">
        <f t="shared" si="8"/>
        <v>143299262</v>
      </c>
      <c r="V37" s="25"/>
      <c r="W37" s="52">
        <f t="shared" si="1"/>
        <v>141610262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17" customFormat="1" ht="22.5" customHeight="1">
      <c r="A38" s="24"/>
      <c r="B38" s="26" t="s">
        <v>21</v>
      </c>
      <c r="D38" s="23" t="s">
        <v>36</v>
      </c>
      <c r="F38" s="11">
        <v>61547</v>
      </c>
      <c r="G38" s="11">
        <v>31440224</v>
      </c>
      <c r="H38" s="11">
        <v>0</v>
      </c>
      <c r="I38" s="11">
        <v>1221844</v>
      </c>
      <c r="J38" s="11">
        <v>21556407</v>
      </c>
      <c r="K38" s="11">
        <v>0</v>
      </c>
      <c r="L38" s="11">
        <v>0</v>
      </c>
      <c r="M38" s="11">
        <v>0</v>
      </c>
      <c r="N38" s="11">
        <v>2640901</v>
      </c>
      <c r="O38" s="11">
        <v>16204980</v>
      </c>
      <c r="P38" s="11">
        <v>40355484</v>
      </c>
      <c r="Q38" s="11">
        <v>176000</v>
      </c>
      <c r="R38" s="11">
        <v>98570</v>
      </c>
      <c r="S38" s="11"/>
      <c r="T38" s="11"/>
      <c r="U38" s="11">
        <f t="shared" si="8"/>
        <v>113755957</v>
      </c>
      <c r="V38" s="25"/>
      <c r="W38" s="52">
        <f t="shared" si="1"/>
        <v>113755957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17" customFormat="1" ht="22.5" customHeight="1">
      <c r="A39" s="24"/>
      <c r="B39" s="26" t="s">
        <v>23</v>
      </c>
      <c r="D39" s="23" t="s">
        <v>35</v>
      </c>
      <c r="F39" s="11">
        <v>17305711</v>
      </c>
      <c r="G39" s="11">
        <v>0</v>
      </c>
      <c r="H39" s="11">
        <v>95693988</v>
      </c>
      <c r="I39" s="11">
        <v>0</v>
      </c>
      <c r="J39" s="11">
        <v>440329</v>
      </c>
      <c r="K39" s="11">
        <v>0</v>
      </c>
      <c r="L39" s="11">
        <v>21500</v>
      </c>
      <c r="M39" s="11">
        <v>43000</v>
      </c>
      <c r="N39" s="11">
        <v>0</v>
      </c>
      <c r="O39" s="11">
        <v>0</v>
      </c>
      <c r="P39" s="11">
        <v>215016382</v>
      </c>
      <c r="Q39" s="11">
        <v>6038873</v>
      </c>
      <c r="R39" s="11">
        <v>49840999</v>
      </c>
      <c r="S39" s="11"/>
      <c r="T39" s="11"/>
      <c r="U39" s="11">
        <f t="shared" si="8"/>
        <v>384400782</v>
      </c>
      <c r="V39" s="25"/>
      <c r="W39" s="52">
        <f t="shared" si="1"/>
        <v>384400782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17" customFormat="1" ht="22.5" customHeight="1">
      <c r="A40" s="24"/>
      <c r="B40" s="26" t="s">
        <v>96</v>
      </c>
      <c r="D40" s="23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8"/>
        <v>0</v>
      </c>
      <c r="V40" s="25"/>
      <c r="W40" s="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17" customFormat="1" ht="22.5" customHeight="1">
      <c r="A41" s="24"/>
      <c r="B41" s="29">
        <v>30</v>
      </c>
      <c r="C41" s="30"/>
      <c r="D41" s="31" t="s">
        <v>100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>
        <f t="shared" si="8"/>
        <v>0</v>
      </c>
      <c r="V41" s="25"/>
      <c r="W41" s="5">
        <f t="shared" si="1"/>
        <v>0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22.5" customHeight="1">
      <c r="A42" s="3"/>
      <c r="B42" s="29" t="s">
        <v>77</v>
      </c>
      <c r="C42" s="30"/>
      <c r="D42" s="31" t="s">
        <v>15</v>
      </c>
      <c r="E42" s="17"/>
      <c r="F42" s="13">
        <f>SUM(F43:F45)</f>
        <v>0</v>
      </c>
      <c r="G42" s="13">
        <f aca="true" t="shared" si="9" ref="G42:U42">SUM(G43:G45)</f>
        <v>0</v>
      </c>
      <c r="H42" s="13">
        <f t="shared" si="9"/>
        <v>0</v>
      </c>
      <c r="I42" s="13">
        <f t="shared" si="9"/>
        <v>1964402576</v>
      </c>
      <c r="J42" s="13">
        <f>SUM(J43:J45)</f>
        <v>40520838589</v>
      </c>
      <c r="K42" s="13">
        <f>SUM(K43:K45)</f>
        <v>405594742572</v>
      </c>
      <c r="L42" s="13">
        <f>SUM(L43:L45)</f>
        <v>29792298473</v>
      </c>
      <c r="M42" s="13">
        <f t="shared" si="9"/>
        <v>12107077830</v>
      </c>
      <c r="N42" s="13">
        <f t="shared" si="9"/>
        <v>30225690</v>
      </c>
      <c r="O42" s="13">
        <f t="shared" si="9"/>
        <v>41025464131</v>
      </c>
      <c r="P42" s="13">
        <f t="shared" si="9"/>
        <v>0</v>
      </c>
      <c r="Q42" s="13">
        <f>SUM(Q43:Q45)</f>
        <v>215306070050</v>
      </c>
      <c r="R42" s="13">
        <f t="shared" si="9"/>
        <v>1505771516</v>
      </c>
      <c r="S42" s="13">
        <f t="shared" si="9"/>
        <v>0</v>
      </c>
      <c r="T42" s="13">
        <f t="shared" si="9"/>
        <v>137252000</v>
      </c>
      <c r="U42" s="51">
        <f t="shared" si="9"/>
        <v>747984143427</v>
      </c>
      <c r="V42" s="2"/>
      <c r="W42" s="5">
        <f t="shared" si="1"/>
        <v>747846891427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7" customFormat="1" ht="22.5" customHeight="1">
      <c r="A43" s="24"/>
      <c r="B43" s="26" t="s">
        <v>20</v>
      </c>
      <c r="D43" s="23" t="s">
        <v>42</v>
      </c>
      <c r="F43" s="11">
        <v>0</v>
      </c>
      <c r="G43" s="11"/>
      <c r="H43" s="11"/>
      <c r="I43" s="11">
        <v>0</v>
      </c>
      <c r="J43" s="11">
        <v>659253795</v>
      </c>
      <c r="K43" s="11">
        <v>1550017784</v>
      </c>
      <c r="L43" s="11">
        <v>11272880</v>
      </c>
      <c r="M43" s="11">
        <v>116099897</v>
      </c>
      <c r="N43" s="11">
        <v>30225690</v>
      </c>
      <c r="O43" s="11"/>
      <c r="P43" s="11"/>
      <c r="Q43" s="11"/>
      <c r="R43" s="11">
        <v>77212671</v>
      </c>
      <c r="S43" s="11"/>
      <c r="T43" s="11"/>
      <c r="U43" s="11">
        <f aca="true" t="shared" si="10" ref="U43:U49">SUM(F43:T43)</f>
        <v>2444082717</v>
      </c>
      <c r="V43" s="25"/>
      <c r="W43" s="52">
        <f t="shared" si="1"/>
        <v>2444082717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17" customFormat="1" ht="22.5" customHeight="1">
      <c r="A44" s="24"/>
      <c r="B44" s="26" t="s">
        <v>39</v>
      </c>
      <c r="D44" s="23" t="s">
        <v>43</v>
      </c>
      <c r="F44" s="11"/>
      <c r="G44" s="11"/>
      <c r="H44" s="11"/>
      <c r="I44" s="11">
        <v>1964402576</v>
      </c>
      <c r="J44" s="11">
        <v>39861584794</v>
      </c>
      <c r="K44" s="11">
        <v>404044724788</v>
      </c>
      <c r="L44" s="11">
        <v>29781025593</v>
      </c>
      <c r="M44" s="11">
        <v>11990977933</v>
      </c>
      <c r="N44" s="11"/>
      <c r="O44" s="11">
        <v>41025464131</v>
      </c>
      <c r="P44" s="11"/>
      <c r="Q44" s="11">
        <v>215306070050</v>
      </c>
      <c r="R44" s="11">
        <v>1428558845</v>
      </c>
      <c r="S44" s="11"/>
      <c r="T44" s="11">
        <v>137252000</v>
      </c>
      <c r="U44" s="11">
        <f t="shared" si="10"/>
        <v>745540060710</v>
      </c>
      <c r="V44" s="25"/>
      <c r="W44" s="52">
        <f t="shared" si="1"/>
        <v>745402808710</v>
      </c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17" customFormat="1" ht="22.5" customHeight="1">
      <c r="A45" s="24"/>
      <c r="B45" s="26" t="s">
        <v>31</v>
      </c>
      <c r="D45" s="23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0"/>
        <v>0</v>
      </c>
      <c r="V45" s="25"/>
      <c r="W45" s="5">
        <f t="shared" si="1"/>
        <v>0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17" customFormat="1" ht="22.5" customHeight="1">
      <c r="A46" s="24"/>
      <c r="B46" s="22" t="s">
        <v>16</v>
      </c>
      <c r="D46" s="23" t="s">
        <v>40</v>
      </c>
      <c r="F46" s="11"/>
      <c r="G46" s="11"/>
      <c r="H46" s="11"/>
      <c r="I46" s="11"/>
      <c r="J46" s="11"/>
      <c r="K46" s="11">
        <v>0</v>
      </c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10"/>
        <v>0</v>
      </c>
      <c r="V46" s="25"/>
      <c r="W46" s="5">
        <f t="shared" si="1"/>
        <v>0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17" customFormat="1" ht="22.5" customHeight="1">
      <c r="A47" s="24"/>
      <c r="B47" s="22" t="s">
        <v>17</v>
      </c>
      <c r="D47" s="23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285281758779</v>
      </c>
      <c r="R47" s="11"/>
      <c r="S47" s="11"/>
      <c r="T47" s="11"/>
      <c r="U47" s="11">
        <f>SUM(F47:T47)</f>
        <v>285281758779</v>
      </c>
      <c r="V47" s="25"/>
      <c r="W47" s="52">
        <f t="shared" si="1"/>
        <v>285281758779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7" customFormat="1" ht="22.5" customHeight="1">
      <c r="A48" s="24"/>
      <c r="B48" s="22" t="s">
        <v>78</v>
      </c>
      <c r="D48" s="23" t="s">
        <v>41</v>
      </c>
      <c r="F48" s="11">
        <v>61969622</v>
      </c>
      <c r="G48" s="11">
        <v>104048228</v>
      </c>
      <c r="H48" s="11">
        <v>90649578</v>
      </c>
      <c r="I48" s="11">
        <v>2034515500</v>
      </c>
      <c r="J48" s="11">
        <v>22268674750</v>
      </c>
      <c r="K48" s="11">
        <v>109225141105</v>
      </c>
      <c r="L48" s="11">
        <v>5774487130</v>
      </c>
      <c r="M48" s="11">
        <v>3135832367</v>
      </c>
      <c r="N48" s="11">
        <v>38105034</v>
      </c>
      <c r="O48" s="11">
        <v>11573958963</v>
      </c>
      <c r="P48" s="11">
        <v>1033662423</v>
      </c>
      <c r="Q48" s="11">
        <v>20002525145</v>
      </c>
      <c r="R48" s="11">
        <v>682096867</v>
      </c>
      <c r="S48" s="11">
        <v>64677000</v>
      </c>
      <c r="T48" s="11">
        <v>922458000</v>
      </c>
      <c r="U48" s="11">
        <f t="shared" si="10"/>
        <v>177012801712</v>
      </c>
      <c r="V48" s="25"/>
      <c r="W48" s="52">
        <f t="shared" si="1"/>
        <v>176025666712</v>
      </c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17" customFormat="1" ht="22.5" customHeight="1">
      <c r="A49" s="24"/>
      <c r="B49" s="29" t="s">
        <v>79</v>
      </c>
      <c r="C49" s="30"/>
      <c r="D49" s="31" t="s">
        <v>19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10000</v>
      </c>
      <c r="T49" s="13"/>
      <c r="U49" s="13">
        <f t="shared" si="10"/>
        <v>10000</v>
      </c>
      <c r="V49" s="25"/>
      <c r="W49" s="5">
        <f t="shared" si="1"/>
        <v>0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6:34" ht="25.5" customHeight="1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>+S9-S25</f>
        <v>286796000</v>
      </c>
      <c r="T51" s="10">
        <f>+T9-T25</f>
        <v>362502000</v>
      </c>
      <c r="U51" s="4">
        <f>+U9-U25</f>
        <v>-78138614780</v>
      </c>
      <c r="V51" s="4">
        <f>+V9-V25</f>
        <v>0</v>
      </c>
      <c r="W51" s="4">
        <f>+W9-W25</f>
        <v>-78787912780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37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Juan Jutronic Oyarzun (Dirplan)</cp:lastModifiedBy>
  <cp:lastPrinted>2022-08-29T14:35:14Z</cp:lastPrinted>
  <dcterms:created xsi:type="dcterms:W3CDTF">1998-06-30T14:14:38Z</dcterms:created>
  <dcterms:modified xsi:type="dcterms:W3CDTF">2022-08-29T19:28:18Z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ord">
    <vt:lpwstr>212.000000000000</vt:lpwstr>
  </property>
  <property fmtid="{D5CDD505-2E9C-101B-9397-08002B2CF9AE}" pid="5" name="Histori">
    <vt:lpwstr>No</vt:lpwstr>
  </property>
  <property fmtid="{D5CDD505-2E9C-101B-9397-08002B2CF9AE}" pid="6" name="Descripci">
    <vt:lpwstr/>
  </property>
  <property fmtid="{D5CDD505-2E9C-101B-9397-08002B2CF9AE}" pid="7" name="url_documen">
    <vt:lpwstr>/InformaciondePresupuestoMOP/balancefinancieromop/Documents/2022/Balance_julio_2022_fet_covid.xls</vt:lpwstr>
  </property>
  <property fmtid="{D5CDD505-2E9C-101B-9397-08002B2CF9AE}" pid="8" name="Titulo del Balan">
    <vt:lpwstr/>
  </property>
  <property fmtid="{D5CDD505-2E9C-101B-9397-08002B2CF9AE}" pid="9" name="A">
    <vt:lpwstr>2022</vt:lpwstr>
  </property>
</Properties>
</file>