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713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FET'!$A$2:$U$31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<sst xmlns="http://schemas.openxmlformats.org/spreadsheetml/2006/main" count="265" uniqueCount="121">
  <si>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</si>
  <si>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</si>
  <si>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</si>
  <si>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</si>
  <si>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</si>
  <si>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</si>
  <si>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</si>
  <si>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</si>
  <si>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</si>
  <si>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</si>
  <si>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</si>
  <si>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</si>
  <si>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</si>
  <si>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</si>
  <si>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</si>
  <si>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</si>
  <si>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</si>
  <si>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</si>
  <si>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</si>
  <si>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</si>
  <si>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</si>
  <si>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</si>
  <si>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</si>
  <si>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</si>
  <si>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</si>
  <si>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</si>
  <si>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</si>
  <si>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</si>
  <si>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</si>
  <si>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</si>
  <si>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</si>
  <si>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</si>
  <si>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</si>
  <si>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</si>
  <si>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</si>
  <si>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</si>
  <si>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</si>
  <si>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</si>
  <si>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</si>
  <si>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</si>
  <si>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</si>
  <si>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</si>
  <si>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</si>
  <si>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</si>
  <si>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</si>
  <si>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</si>
  <si>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</si>
  <si>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</si>
  <si>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</si>
  <si>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</si>
  <si>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</si>
  <si>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</si>
  <si>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</si>
  <si>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</si>
  <si>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</si>
  <si>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</si>
  <si>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</si>
  <si>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</si>
  <si>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</si>
  <si>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</si>
  <si>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</si>
  <si>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</si>
  <si>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</si>
  <si>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</si>
  <si>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</si>
  <si>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</si>
  <si>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</si>
  <si>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</si>
  <si>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</si>
  <si>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</si>
  <si>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</si>
  <si>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</si>
  <si>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</si>
  <si>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</si>
  <si>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</si>
  <si>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</si>
  <si>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</si>
  <si>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</si>
  <si>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</si>
  <si>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</si>
  <si>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</si>
  <si>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</si>
  <si>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</si>
  <si>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</si>
  <si>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</si>
  <si>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</si>
  <si>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</si>
  <si>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</si>
  <si>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</si>
  <si>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</si>
  <si>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</si>
  <si>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</si>
  <si>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</si>
  <si>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</si>
  <si>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</si>
  <si>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</si>
  <si>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</si>
  <si>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</si>
  <si>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</si>
  <si>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</si>
  <si>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</si>
  <si>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</si>
  <si>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</si>
  <si>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</si>
  <si>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</si>
  <si>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</si>
  <si>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</si>
  <si>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</si>
  <si>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</si>
  <si>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</si>
  <si>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</si>
  <si>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</si>
  <si>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</si>
  <si>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</si>
  <si>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</si>
  <si>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</si>
  <si>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</si>
  <si>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</si>
  <si>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VIGENTE MOP 2022 AL MES DE ABRIL (FONDOS FET)</t>
  </si>
  <si>
    <t>PRESUPUESTO EJECUTADO MOP 2022 AL MES DE ABRIL</t>
  </si>
  <si>
    <t>PRESUPUESTO EJECUTADO MOP 2022 AL MES DE ABRIL (FONDOS FET)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</si>
</sst>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6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46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46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164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37" fontId="26" fillId="0" borderId="21" xfId="0" applyNumberFormat="1" applyFont="1" applyFill="1" applyBorder="1" applyAlignment="1" applyProtection="1">
      <alignment horizontal="left" vertical="center"/>
      <protection/>
    </xf>
    <xf numFmtId="165" fontId="26" fillId="0" borderId="22" xfId="0" applyFont="1" applyFill="1" applyBorder="1" applyAlignment="1">
      <alignment vertical="center"/>
    </xf>
    <xf numFmtId="37" fontId="26" fillId="0" borderId="23" xfId="0" applyNumberFormat="1" applyFont="1" applyFill="1" applyBorder="1" applyAlignment="1" applyProtection="1">
      <alignment horizontal="center" vertical="center"/>
      <protection/>
    </xf>
    <xf numFmtId="165" fontId="26" fillId="0" borderId="0" xfId="0" applyFont="1" applyFill="1" applyBorder="1" applyAlignment="1">
      <alignment vertical="center"/>
    </xf>
    <xf numFmtId="3" fontId="26" fillId="0" borderId="24" xfId="0" applyNumberFormat="1" applyFont="1" applyFill="1" applyBorder="1" applyAlignment="1" applyProtection="1">
      <alignment vertical="center"/>
      <protection/>
    </xf>
    <xf numFmtId="165" fontId="26" fillId="0" borderId="10" xfId="0" applyFont="1" applyFill="1" applyBorder="1" applyAlignment="1">
      <alignment vertical="center"/>
    </xf>
    <xf numFmtId="165" fontId="26" fillId="0" borderId="21" xfId="0" applyFont="1" applyFill="1" applyBorder="1" applyAlignment="1">
      <alignment vertical="center"/>
    </xf>
    <xf numFmtId="37" fontId="23" fillId="0" borderId="0" xfId="0" applyNumberFormat="1" applyFont="1" applyFill="1" applyAlignment="1" applyProtection="1">
      <alignment vertical="center"/>
      <protection/>
    </xf>
    <xf numFmtId="37" fontId="23" fillId="0" borderId="24" xfId="0" applyNumberFormat="1" applyFont="1" applyFill="1" applyBorder="1" applyAlignment="1" applyProtection="1">
      <alignment vertical="center"/>
      <protection/>
    </xf>
    <xf numFmtId="165" fontId="23" fillId="0" borderId="0" xfId="0" applyFont="1" applyFill="1" applyAlignment="1">
      <alignment vertical="center"/>
    </xf>
    <xf numFmtId="165" fontId="3" fillId="0" borderId="0" xfId="0" applyFont="1" applyFill="1" applyAlignment="1">
      <alignment/>
    </xf>
    <xf numFmtId="37" fontId="23" fillId="0" borderId="14" xfId="0" applyNumberFormat="1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165" fontId="4" fillId="0" borderId="0" xfId="0" applyFont="1" applyFill="1" applyAlignment="1">
      <alignment horizontal="center"/>
    </xf>
    <xf numFmtId="165" fontId="3" fillId="0" borderId="0" xfId="0" applyFont="1" applyFill="1" applyAlignment="1">
      <alignment horizontal="center"/>
    </xf>
    <xf numFmtId="165" fontId="46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4"/>
  <sheetViews>
    <sheetView tabSelected="1" zoomScale="60" zoomScaleNormal="6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9" sqref="G19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70" t="s">
        <v>118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117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104</v>
      </c>
      <c r="G8" s="9" t="s">
        <v>105</v>
      </c>
      <c r="H8" s="9" t="s">
        <v>106</v>
      </c>
      <c r="I8" s="9" t="s">
        <v>107</v>
      </c>
      <c r="J8" s="9" t="s">
        <v>108</v>
      </c>
      <c r="K8" s="9" t="s">
        <v>109</v>
      </c>
      <c r="L8" s="9" t="s">
        <v>110</v>
      </c>
      <c r="M8" s="9" t="s">
        <v>111</v>
      </c>
      <c r="N8" s="9" t="s">
        <v>112</v>
      </c>
      <c r="O8" s="9" t="s">
        <v>113</v>
      </c>
      <c r="P8" s="9" t="s">
        <v>114</v>
      </c>
      <c r="Q8" s="9" t="s">
        <v>115</v>
      </c>
      <c r="R8" s="9" t="s">
        <v>116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69" customFormat="1" ht="24.75" customHeight="1">
      <c r="A9" s="65"/>
      <c r="B9" s="60" t="s">
        <v>0</v>
      </c>
      <c r="C9" s="61"/>
      <c r="D9" s="62" t="s">
        <v>1</v>
      </c>
      <c r="E9" s="63"/>
      <c r="F9" s="64">
        <f>+SUM(F11:F12)</f>
        <v>0</v>
      </c>
      <c r="G9" s="64">
        <f aca="true" t="shared" si="1" ref="G9:T9">+SUM(G11:G12)</f>
        <v>210410</v>
      </c>
      <c r="H9" s="64">
        <f t="shared" si="1"/>
        <v>240634</v>
      </c>
      <c r="I9" s="64">
        <f t="shared" si="1"/>
        <v>9430496</v>
      </c>
      <c r="J9" s="64">
        <f t="shared" si="1"/>
        <v>130812721</v>
      </c>
      <c r="K9" s="64">
        <f t="shared" si="1"/>
        <v>581829225</v>
      </c>
      <c r="L9" s="64">
        <f t="shared" si="1"/>
        <v>23172423</v>
      </c>
      <c r="M9" s="64">
        <f t="shared" si="1"/>
        <v>55033938</v>
      </c>
      <c r="N9" s="64">
        <f t="shared" si="1"/>
        <v>175898</v>
      </c>
      <c r="O9" s="64">
        <f t="shared" si="1"/>
        <v>129907392</v>
      </c>
      <c r="P9" s="64">
        <f t="shared" si="1"/>
        <v>26309</v>
      </c>
      <c r="Q9" s="64">
        <f t="shared" si="1"/>
        <v>11772901</v>
      </c>
      <c r="R9" s="64">
        <f t="shared" si="1"/>
        <v>8638619</v>
      </c>
      <c r="S9" s="64">
        <f t="shared" si="1"/>
        <v>0</v>
      </c>
      <c r="T9" s="64">
        <f t="shared" si="1"/>
        <v>0</v>
      </c>
      <c r="U9" s="64">
        <f>SUM(U11,U12)</f>
        <v>951250966</v>
      </c>
      <c r="V9" s="71"/>
      <c r="W9" s="72" t="e">
        <f>SUM(#REF!,#REF!,#REF!,#REF!,#REF!,#REF!,#REF!,W10,W11,W12,#REF!)</f>
        <v>#REF!</v>
      </c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/>
      <c r="G11" s="11">
        <v>210410</v>
      </c>
      <c r="H11" s="11">
        <v>240634</v>
      </c>
      <c r="I11" s="11">
        <v>9430496</v>
      </c>
      <c r="J11" s="11">
        <v>130812721</v>
      </c>
      <c r="K11" s="11">
        <v>581829225</v>
      </c>
      <c r="L11" s="11">
        <v>23172423</v>
      </c>
      <c r="M11" s="11">
        <v>55033938</v>
      </c>
      <c r="N11" s="11">
        <v>175898</v>
      </c>
      <c r="O11" s="11">
        <v>129907392</v>
      </c>
      <c r="P11" s="11">
        <v>26309</v>
      </c>
      <c r="Q11" s="11">
        <v>11772901</v>
      </c>
      <c r="R11" s="11">
        <v>8638619</v>
      </c>
      <c r="S11" s="11"/>
      <c r="T11" s="11"/>
      <c r="U11" s="11">
        <f>SUM(F11:T11)</f>
        <v>951250966</v>
      </c>
      <c r="V11" s="25"/>
      <c r="W11" s="5">
        <f t="shared" si="2"/>
        <v>951250966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69" customFormat="1" ht="24.75" customHeight="1">
      <c r="A13" s="65"/>
      <c r="B13" s="66"/>
      <c r="C13" s="61"/>
      <c r="D13" s="62" t="s">
        <v>6</v>
      </c>
      <c r="E13" s="63"/>
      <c r="F13" s="64">
        <f aca="true" t="shared" si="3" ref="F13:U13">SUM(F14,F15,F16,F25,F29)</f>
        <v>0</v>
      </c>
      <c r="G13" s="64">
        <f t="shared" si="3"/>
        <v>210410</v>
      </c>
      <c r="H13" s="64">
        <f t="shared" si="3"/>
        <v>240634</v>
      </c>
      <c r="I13" s="64">
        <f t="shared" si="3"/>
        <v>9430496</v>
      </c>
      <c r="J13" s="64">
        <f t="shared" si="3"/>
        <v>130812721</v>
      </c>
      <c r="K13" s="64">
        <f t="shared" si="3"/>
        <v>581829225</v>
      </c>
      <c r="L13" s="64">
        <f t="shared" si="3"/>
        <v>23172423</v>
      </c>
      <c r="M13" s="64">
        <f t="shared" si="3"/>
        <v>55033938</v>
      </c>
      <c r="N13" s="64">
        <f t="shared" si="3"/>
        <v>175898</v>
      </c>
      <c r="O13" s="64">
        <f t="shared" si="3"/>
        <v>129907392</v>
      </c>
      <c r="P13" s="64">
        <f t="shared" si="3"/>
        <v>26309</v>
      </c>
      <c r="Q13" s="64">
        <f t="shared" si="3"/>
        <v>11772901</v>
      </c>
      <c r="R13" s="64">
        <f t="shared" si="3"/>
        <v>8638619</v>
      </c>
      <c r="S13" s="64">
        <f t="shared" si="3"/>
        <v>0</v>
      </c>
      <c r="T13" s="64">
        <f t="shared" si="3"/>
        <v>0</v>
      </c>
      <c r="U13" s="64">
        <f t="shared" si="3"/>
        <v>951250966</v>
      </c>
      <c r="V13" s="67"/>
      <c r="W13" s="68" t="e">
        <f>SUM(W14,W15,#REF!,#REF!,#REF!,#REF!,W16,W25:W25,#REF!,#REF!,#REF!,W29)</f>
        <v>#REF!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s="17" customFormat="1" ht="22.5" customHeight="1">
      <c r="A14" s="24"/>
      <c r="B14" s="22" t="s">
        <v>7</v>
      </c>
      <c r="D14" s="23" t="s">
        <v>8</v>
      </c>
      <c r="F14" s="11"/>
      <c r="G14" s="11">
        <v>195928</v>
      </c>
      <c r="H14" s="11">
        <v>222015</v>
      </c>
      <c r="I14" s="11">
        <v>285858</v>
      </c>
      <c r="J14" s="11">
        <v>1240345</v>
      </c>
      <c r="K14" s="11">
        <v>7016304</v>
      </c>
      <c r="L14" s="11">
        <v>634783</v>
      </c>
      <c r="M14" s="11">
        <v>484414</v>
      </c>
      <c r="N14" s="11">
        <v>164864</v>
      </c>
      <c r="O14" s="11"/>
      <c r="P14" s="11">
        <v>26309</v>
      </c>
      <c r="Q14" s="11"/>
      <c r="R14" s="11">
        <v>412928</v>
      </c>
      <c r="S14" s="11"/>
      <c r="T14" s="11"/>
      <c r="U14" s="11">
        <f>SUM(F14:T14)</f>
        <v>10683748</v>
      </c>
      <c r="V14" s="25"/>
      <c r="W14" s="5">
        <f t="shared" si="2"/>
        <v>10683748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/>
      <c r="G15" s="11">
        <v>14482</v>
      </c>
      <c r="H15" s="11">
        <v>18619</v>
      </c>
      <c r="I15" s="11">
        <v>5516</v>
      </c>
      <c r="J15" s="11">
        <v>113092</v>
      </c>
      <c r="K15" s="11">
        <v>918471</v>
      </c>
      <c r="L15" s="11">
        <v>30342</v>
      </c>
      <c r="M15" s="11">
        <v>48464</v>
      </c>
      <c r="N15" s="11">
        <v>11034</v>
      </c>
      <c r="O15" s="11"/>
      <c r="P15" s="11"/>
      <c r="Q15" s="11"/>
      <c r="R15" s="11">
        <v>27584</v>
      </c>
      <c r="S15" s="11"/>
      <c r="T15" s="11"/>
      <c r="U15" s="11">
        <f>SUM(F15:T15)</f>
        <v>1187604</v>
      </c>
      <c r="V15" s="25"/>
      <c r="W15" s="5">
        <f t="shared" si="2"/>
        <v>1187604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0</v>
      </c>
      <c r="G16" s="11">
        <f t="shared" si="4"/>
        <v>0</v>
      </c>
      <c r="H16" s="11">
        <f t="shared" si="4"/>
        <v>0</v>
      </c>
      <c r="I16" s="11">
        <f t="shared" si="4"/>
        <v>193140</v>
      </c>
      <c r="J16" s="11">
        <f t="shared" si="4"/>
        <v>290232</v>
      </c>
      <c r="K16" s="11">
        <f t="shared" si="4"/>
        <v>5337972</v>
      </c>
      <c r="L16" s="11">
        <f>SUM(L17:L24)</f>
        <v>1044000</v>
      </c>
      <c r="M16" s="11">
        <f>SUM(M17:M24)</f>
        <v>0</v>
      </c>
      <c r="N16" s="11">
        <f t="shared" si="4"/>
        <v>0</v>
      </c>
      <c r="O16" s="11">
        <f>SUM(O17:O23)</f>
        <v>97092</v>
      </c>
      <c r="P16" s="11">
        <f t="shared" si="4"/>
        <v>0</v>
      </c>
      <c r="Q16" s="11">
        <f>SUM(Q17:Q23)</f>
        <v>0</v>
      </c>
      <c r="R16" s="11">
        <f t="shared" si="4"/>
        <v>422820</v>
      </c>
      <c r="S16" s="11">
        <f>SUM(S17:S23)</f>
        <v>0</v>
      </c>
      <c r="T16" s="11">
        <f>SUM(T17:T23)</f>
        <v>0</v>
      </c>
      <c r="U16" s="11">
        <f>SUM(U17:U24)</f>
        <v>7385256</v>
      </c>
      <c r="V16" s="6"/>
      <c r="W16" s="5">
        <f t="shared" si="2"/>
        <v>7385256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>
        <v>193140</v>
      </c>
      <c r="J19" s="11">
        <v>290232</v>
      </c>
      <c r="K19" s="11">
        <v>1861452</v>
      </c>
      <c r="L19" s="11"/>
      <c r="M19" s="11"/>
      <c r="N19" s="11"/>
      <c r="O19" s="11">
        <v>97092</v>
      </c>
      <c r="P19" s="11"/>
      <c r="Q19" s="11"/>
      <c r="R19" s="11">
        <v>251604</v>
      </c>
      <c r="S19" s="11"/>
      <c r="T19" s="11"/>
      <c r="U19" s="11">
        <f t="shared" si="5"/>
        <v>2693520</v>
      </c>
      <c r="V19" s="25"/>
      <c r="W19" s="5">
        <f t="shared" si="2"/>
        <v>2693520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5"/>
        <v>0</v>
      </c>
      <c r="V20" s="25"/>
      <c r="W20" s="5">
        <f t="shared" si="2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/>
      <c r="K21" s="11">
        <v>3476520</v>
      </c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5"/>
        <v>3476520</v>
      </c>
      <c r="V21" s="25"/>
      <c r="W21" s="5">
        <f t="shared" si="2"/>
        <v>3476520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171216</v>
      </c>
      <c r="S22" s="11"/>
      <c r="T22" s="11"/>
      <c r="U22" s="11">
        <f t="shared" si="5"/>
        <v>171216</v>
      </c>
      <c r="V22" s="25"/>
      <c r="W22" s="5">
        <f t="shared" si="2"/>
        <v>171216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0</v>
      </c>
      <c r="V23" s="25"/>
      <c r="W23" s="5">
        <f t="shared" si="2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>
        <v>1044000</v>
      </c>
      <c r="M24" s="11"/>
      <c r="N24" s="11"/>
      <c r="O24" s="11"/>
      <c r="P24" s="11"/>
      <c r="Q24" s="11"/>
      <c r="R24" s="11"/>
      <c r="S24" s="11"/>
      <c r="T24" s="11"/>
      <c r="U24" s="11">
        <f t="shared" si="5"/>
        <v>1044000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8945982</v>
      </c>
      <c r="J25" s="13">
        <f t="shared" si="6"/>
        <v>129169052</v>
      </c>
      <c r="K25" s="13">
        <f t="shared" si="6"/>
        <v>568556478</v>
      </c>
      <c r="L25" s="13">
        <f t="shared" si="6"/>
        <v>21463298</v>
      </c>
      <c r="M25" s="13">
        <f t="shared" si="6"/>
        <v>54501060</v>
      </c>
      <c r="N25" s="13">
        <f t="shared" si="6"/>
        <v>0</v>
      </c>
      <c r="O25" s="13">
        <f t="shared" si="6"/>
        <v>129810300</v>
      </c>
      <c r="P25" s="13">
        <f t="shared" si="6"/>
        <v>0</v>
      </c>
      <c r="Q25" s="13">
        <f>SUM(Q26,Q27,Q28)</f>
        <v>11772901</v>
      </c>
      <c r="R25" s="13">
        <f>SUM(R26,R27,R28)</f>
        <v>7775287</v>
      </c>
      <c r="S25" s="13">
        <f>SUM(S26,S27,S28)</f>
        <v>0</v>
      </c>
      <c r="T25" s="13">
        <f>SUM(T26,T27,T28)</f>
        <v>0</v>
      </c>
      <c r="U25" s="53">
        <f>SUM(U26,U27,U28)</f>
        <v>931994358</v>
      </c>
      <c r="V25" s="2"/>
      <c r="W25" s="5">
        <f t="shared" si="2"/>
        <v>931994358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1567722</v>
      </c>
      <c r="K26" s="11">
        <v>462436</v>
      </c>
      <c r="L26" s="11"/>
      <c r="M26" s="11">
        <v>1126957</v>
      </c>
      <c r="N26" s="11"/>
      <c r="O26" s="11"/>
      <c r="P26" s="11"/>
      <c r="Q26" s="11"/>
      <c r="R26" s="11">
        <v>1386955</v>
      </c>
      <c r="S26" s="11"/>
      <c r="T26" s="11"/>
      <c r="U26" s="11">
        <f>SUM(F26:T26)</f>
        <v>4544070</v>
      </c>
      <c r="V26" s="25"/>
      <c r="W26" s="5">
        <f t="shared" si="2"/>
        <v>4544070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8945982</v>
      </c>
      <c r="J27" s="11">
        <v>127601330</v>
      </c>
      <c r="K27" s="11">
        <v>568094042</v>
      </c>
      <c r="L27" s="11">
        <v>21463298</v>
      </c>
      <c r="M27" s="11">
        <v>53374103</v>
      </c>
      <c r="N27" s="11"/>
      <c r="O27" s="11">
        <v>129810300</v>
      </c>
      <c r="P27" s="11"/>
      <c r="Q27" s="11">
        <v>11772901</v>
      </c>
      <c r="R27" s="11">
        <v>6388332</v>
      </c>
      <c r="S27" s="11"/>
      <c r="T27" s="11"/>
      <c r="U27" s="11">
        <f>SUM(F27:T27)</f>
        <v>927450288</v>
      </c>
      <c r="V27" s="25"/>
      <c r="W27" s="5">
        <f t="shared" si="2"/>
        <v>927450288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 t="s">
        <v>78</v>
      </c>
      <c r="C29" s="30"/>
      <c r="D29" s="31" t="s">
        <v>41</v>
      </c>
      <c r="F29" s="13">
        <v>0</v>
      </c>
      <c r="G29" s="13">
        <v>0</v>
      </c>
      <c r="H29" s="13"/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/>
      <c r="R29" s="13">
        <v>0</v>
      </c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2:34" ht="18" customHeight="1"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2:34" ht="18" customHeight="1"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2:34" ht="18" customHeight="1"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2:34" ht="18" customHeight="1"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2:34" ht="18" customHeight="1"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2:34" ht="18" customHeight="1"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2:34" ht="18" customHeight="1"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2:34" ht="18" customHeight="1"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2:34" ht="18" customHeight="1"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2:34" ht="18" customHeight="1"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2:34" ht="18" customHeight="1"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2:34" ht="18" customHeight="1"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2:34" ht="18" customHeight="1"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2:34" ht="18" customHeight="1"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2:34" ht="18" customHeight="1"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2:34" ht="18" customHeight="1"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2:34" ht="18" customHeight="1"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</sheetData>
  <sheetProtection/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88"/>
  <sheetViews>
    <sheetView zoomScale="70" zoomScaleNormal="70" zoomScalePageLayoutView="0" workbookViewId="0" topLeftCell="A1">
      <selection activeCell="A15" sqref="A15:IV15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3.62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hidden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74" t="s">
        <v>120</v>
      </c>
      <c r="L2" s="74"/>
      <c r="M2" s="74"/>
      <c r="N2" s="74"/>
      <c r="O2" s="74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73" t="s">
        <v>117</v>
      </c>
      <c r="L3" s="73"/>
      <c r="M3" s="73"/>
      <c r="N3" s="73"/>
      <c r="O3" s="73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104</v>
      </c>
      <c r="G8" s="9" t="s">
        <v>105</v>
      </c>
      <c r="H8" s="9" t="s">
        <v>106</v>
      </c>
      <c r="I8" s="9" t="s">
        <v>107</v>
      </c>
      <c r="J8" s="9" t="s">
        <v>108</v>
      </c>
      <c r="K8" s="9" t="s">
        <v>109</v>
      </c>
      <c r="L8" s="9" t="s">
        <v>110</v>
      </c>
      <c r="M8" s="9" t="s">
        <v>111</v>
      </c>
      <c r="N8" s="9" t="s">
        <v>112</v>
      </c>
      <c r="O8" s="9" t="s">
        <v>113</v>
      </c>
      <c r="P8" s="9" t="s">
        <v>114</v>
      </c>
      <c r="Q8" s="9" t="s">
        <v>115</v>
      </c>
      <c r="R8" s="9" t="s">
        <v>116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69" customFormat="1" ht="24.75" customHeight="1">
      <c r="A9" s="65"/>
      <c r="B9" s="60" t="s">
        <v>0</v>
      </c>
      <c r="C9" s="61"/>
      <c r="D9" s="62" t="s">
        <v>1</v>
      </c>
      <c r="E9" s="63"/>
      <c r="F9" s="64">
        <f>+SUM(F11:F14)</f>
        <v>1080.207</v>
      </c>
      <c r="G9" s="64">
        <f aca="true" t="shared" si="0" ref="G9:X9">+SUM(G11:G14)</f>
        <v>58786.583</v>
      </c>
      <c r="H9" s="64">
        <f t="shared" si="0"/>
        <v>35608.485</v>
      </c>
      <c r="I9" s="64">
        <f t="shared" si="0"/>
        <v>610278.9029999999</v>
      </c>
      <c r="J9" s="64">
        <f t="shared" si="0"/>
        <v>30261952.532</v>
      </c>
      <c r="K9" s="64">
        <f t="shared" si="0"/>
        <v>188080480.431</v>
      </c>
      <c r="L9" s="64">
        <f t="shared" si="0"/>
        <v>5657052.481</v>
      </c>
      <c r="M9" s="64">
        <f t="shared" si="0"/>
        <v>29254131.258</v>
      </c>
      <c r="N9" s="64">
        <f t="shared" si="0"/>
        <v>43870.62</v>
      </c>
      <c r="O9" s="64">
        <f t="shared" si="0"/>
        <v>30541819.846</v>
      </c>
      <c r="P9" s="64">
        <f t="shared" si="0"/>
        <v>281459.928</v>
      </c>
      <c r="Q9" s="64">
        <f t="shared" si="0"/>
        <v>92792</v>
      </c>
      <c r="R9" s="64">
        <f t="shared" si="0"/>
        <v>909241.257</v>
      </c>
      <c r="S9" s="64">
        <f t="shared" si="0"/>
        <v>0</v>
      </c>
      <c r="T9" s="64">
        <f t="shared" si="0"/>
        <v>0</v>
      </c>
      <c r="U9" s="64">
        <f t="shared" si="0"/>
        <v>285828554.531</v>
      </c>
      <c r="V9" s="64">
        <f t="shared" si="0"/>
        <v>0</v>
      </c>
      <c r="W9" s="64">
        <f t="shared" si="0"/>
        <v>285694264.943</v>
      </c>
      <c r="X9" s="64">
        <f t="shared" si="0"/>
        <v>0</v>
      </c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1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/>
      <c r="J11" s="11">
        <v>84394.978</v>
      </c>
      <c r="K11" s="11">
        <v>395386.208</v>
      </c>
      <c r="L11" s="11">
        <v>22487.480999999996</v>
      </c>
      <c r="M11" s="11">
        <v>67042.56700000001</v>
      </c>
      <c r="N11" s="11"/>
      <c r="O11" s="11">
        <v>30993.564</v>
      </c>
      <c r="P11" s="11"/>
      <c r="Q11" s="11"/>
      <c r="R11" s="11"/>
      <c r="S11" s="11"/>
      <c r="T11" s="11"/>
      <c r="U11" s="11">
        <f>SUM(F11:T11)</f>
        <v>600304.798</v>
      </c>
      <c r="V11" s="25"/>
      <c r="W11" s="5">
        <f>+U11-T11-S11</f>
        <v>600304.798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72</v>
      </c>
      <c r="D12" s="23" t="s">
        <v>29</v>
      </c>
      <c r="F12" s="11"/>
      <c r="G12" s="11"/>
      <c r="H12" s="11"/>
      <c r="I12" s="11"/>
      <c r="J12" s="11">
        <v>31219.743</v>
      </c>
      <c r="K12" s="11">
        <v>88917.761</v>
      </c>
      <c r="L12" s="11"/>
      <c r="M12" s="11">
        <v>6089.857</v>
      </c>
      <c r="N12" s="11"/>
      <c r="O12" s="11">
        <v>3746.8469999999998</v>
      </c>
      <c r="P12" s="11"/>
      <c r="Q12" s="11"/>
      <c r="R12" s="11">
        <v>4315.38</v>
      </c>
      <c r="S12" s="11"/>
      <c r="T12" s="11"/>
      <c r="U12" s="11">
        <f>SUM(F12:T12)</f>
        <v>134289.588</v>
      </c>
      <c r="V12" s="25"/>
      <c r="W12" s="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73</v>
      </c>
      <c r="D13" s="23" t="s">
        <v>51</v>
      </c>
      <c r="F13" s="11"/>
      <c r="G13" s="11">
        <v>37000</v>
      </c>
      <c r="H13" s="11">
        <v>35605</v>
      </c>
      <c r="I13" s="11">
        <v>295157</v>
      </c>
      <c r="J13" s="11">
        <v>16730646</v>
      </c>
      <c r="K13" s="11">
        <v>130062342</v>
      </c>
      <c r="L13" s="11">
        <v>4174042</v>
      </c>
      <c r="M13" s="11">
        <v>20142327</v>
      </c>
      <c r="N13" s="11">
        <v>37907</v>
      </c>
      <c r="O13" s="11">
        <v>13984003</v>
      </c>
      <c r="P13" s="11">
        <v>3000</v>
      </c>
      <c r="Q13" s="11">
        <v>0</v>
      </c>
      <c r="R13" s="11">
        <v>41534</v>
      </c>
      <c r="S13" s="11"/>
      <c r="T13" s="11"/>
      <c r="U13" s="11">
        <f>SUM(F13:T13)</f>
        <v>185543563</v>
      </c>
      <c r="V13" s="25"/>
      <c r="W13" s="5">
        <f t="shared" si="1"/>
        <v>185543563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74</v>
      </c>
      <c r="D14" s="23" t="s">
        <v>5</v>
      </c>
      <c r="F14" s="11">
        <v>1080.207</v>
      </c>
      <c r="G14" s="11">
        <v>21786.583</v>
      </c>
      <c r="H14" s="11">
        <v>3.485</v>
      </c>
      <c r="I14" s="11">
        <v>315121.903</v>
      </c>
      <c r="J14" s="11">
        <v>13415691.811</v>
      </c>
      <c r="K14" s="11">
        <v>57533834.462</v>
      </c>
      <c r="L14" s="11">
        <v>1460523</v>
      </c>
      <c r="M14" s="11">
        <v>9038671.834</v>
      </c>
      <c r="N14" s="11">
        <v>5963.62</v>
      </c>
      <c r="O14" s="11">
        <v>16523076.435</v>
      </c>
      <c r="P14" s="11">
        <v>278459.928</v>
      </c>
      <c r="Q14" s="11">
        <v>92792</v>
      </c>
      <c r="R14" s="11">
        <v>863391.877</v>
      </c>
      <c r="S14" s="11"/>
      <c r="T14" s="11"/>
      <c r="U14" s="11">
        <f>SUM(F14:T14)</f>
        <v>99550397.14500003</v>
      </c>
      <c r="V14" s="25"/>
      <c r="W14" s="5">
        <f t="shared" si="1"/>
        <v>99550397.14500003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49" customFormat="1" ht="24.75" customHeight="1">
      <c r="A15" s="41"/>
      <c r="B15" s="50"/>
      <c r="C15" s="43"/>
      <c r="D15" s="44" t="s">
        <v>6</v>
      </c>
      <c r="E15" s="45"/>
      <c r="F15" s="46">
        <f aca="true" t="shared" si="2" ref="F15:U15">SUM(F16,F17,F18,F27,F31)</f>
        <v>305.83</v>
      </c>
      <c r="G15" s="46">
        <f t="shared" si="2"/>
        <v>38472.827999999994</v>
      </c>
      <c r="H15" s="46">
        <f t="shared" si="2"/>
        <v>37209.841</v>
      </c>
      <c r="I15" s="46">
        <f t="shared" si="2"/>
        <v>502922.966</v>
      </c>
      <c r="J15" s="46">
        <f t="shared" si="2"/>
        <v>38585410.379999995</v>
      </c>
      <c r="K15" s="46">
        <f t="shared" si="2"/>
        <v>191774658.36</v>
      </c>
      <c r="L15" s="46">
        <f t="shared" si="2"/>
        <v>5059462.103</v>
      </c>
      <c r="M15" s="46">
        <f t="shared" si="2"/>
        <v>28190839.253</v>
      </c>
      <c r="N15" s="46">
        <f t="shared" si="2"/>
        <v>41584.846999999994</v>
      </c>
      <c r="O15" s="46">
        <f t="shared" si="2"/>
        <v>28792326.341000002</v>
      </c>
      <c r="P15" s="46">
        <f t="shared" si="2"/>
        <v>273707.164</v>
      </c>
      <c r="Q15" s="46">
        <f t="shared" si="2"/>
        <v>0</v>
      </c>
      <c r="R15" s="46">
        <f t="shared" si="2"/>
        <v>925542.3679999999</v>
      </c>
      <c r="S15" s="46">
        <f t="shared" si="2"/>
        <v>0</v>
      </c>
      <c r="T15" s="46">
        <f t="shared" si="2"/>
        <v>0</v>
      </c>
      <c r="U15" s="46">
        <f t="shared" si="2"/>
        <v>294222442.281</v>
      </c>
      <c r="V15" s="48"/>
      <c r="W15" s="47" t="e">
        <f>SUM(W16,W17,#REF!,#REF!,#REF!,#REF!,W18,W27:W27,#REF!,#REF!,#REF!,W31)</f>
        <v>#REF!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s="17" customFormat="1" ht="22.5" customHeight="1">
      <c r="A16" s="24"/>
      <c r="B16" s="22" t="s">
        <v>7</v>
      </c>
      <c r="D16" s="23" t="s">
        <v>8</v>
      </c>
      <c r="F16" s="11"/>
      <c r="G16" s="11">
        <v>35006.666</v>
      </c>
      <c r="H16" s="11">
        <v>36888.541</v>
      </c>
      <c r="I16" s="11">
        <v>66306.917</v>
      </c>
      <c r="J16" s="11">
        <v>206810.80699999997</v>
      </c>
      <c r="K16" s="11">
        <v>1193458.579</v>
      </c>
      <c r="L16" s="11">
        <v>109393.57699999999</v>
      </c>
      <c r="M16" s="11">
        <v>123358.019</v>
      </c>
      <c r="N16" s="11">
        <v>36201.075</v>
      </c>
      <c r="O16" s="11"/>
      <c r="P16" s="11">
        <v>900</v>
      </c>
      <c r="Q16" s="11"/>
      <c r="R16" s="11">
        <v>58769.828</v>
      </c>
      <c r="S16" s="11"/>
      <c r="T16" s="11"/>
      <c r="U16" s="11">
        <f>SUM(F16:T16)</f>
        <v>1867094.0089999998</v>
      </c>
      <c r="V16" s="25"/>
      <c r="W16" s="5">
        <f t="shared" si="1"/>
        <v>1867094.0089999998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 t="s">
        <v>9</v>
      </c>
      <c r="D17" s="23" t="s">
        <v>10</v>
      </c>
      <c r="F17" s="11"/>
      <c r="G17" s="11">
        <v>383.055</v>
      </c>
      <c r="H17" s="11">
        <v>321.29999999999995</v>
      </c>
      <c r="I17" s="11">
        <v>0</v>
      </c>
      <c r="J17" s="11">
        <v>18636.483</v>
      </c>
      <c r="K17" s="11">
        <v>62954.935000000005</v>
      </c>
      <c r="L17" s="11">
        <v>616.8770000000001</v>
      </c>
      <c r="M17" s="11">
        <v>8289.735</v>
      </c>
      <c r="N17" s="11">
        <v>0</v>
      </c>
      <c r="O17" s="11"/>
      <c r="P17" s="11"/>
      <c r="Q17" s="11"/>
      <c r="R17" s="11">
        <v>475.952</v>
      </c>
      <c r="S17" s="11"/>
      <c r="T17" s="11"/>
      <c r="U17" s="11">
        <f>SUM(F17:T17)</f>
        <v>91678.337</v>
      </c>
      <c r="V17" s="25"/>
      <c r="W17" s="5">
        <f t="shared" si="1"/>
        <v>91678.337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5" customFormat="1" ht="22.5" customHeight="1">
      <c r="A18" s="24"/>
      <c r="B18" s="22" t="s">
        <v>76</v>
      </c>
      <c r="C18" s="17"/>
      <c r="D18" s="28" t="s">
        <v>68</v>
      </c>
      <c r="E18" s="17"/>
      <c r="F18" s="11">
        <f aca="true" t="shared" si="3" ref="F18:R18">SUM(F19:F25)</f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2077.25</v>
      </c>
      <c r="L18" s="11">
        <f t="shared" si="3"/>
        <v>0</v>
      </c>
      <c r="M18" s="11">
        <f>SUM(M19:M26)</f>
        <v>0</v>
      </c>
      <c r="N18" s="11">
        <f t="shared" si="3"/>
        <v>0</v>
      </c>
      <c r="O18" s="11">
        <f>SUM(O19:O25)</f>
        <v>0</v>
      </c>
      <c r="P18" s="11">
        <f t="shared" si="3"/>
        <v>0</v>
      </c>
      <c r="Q18" s="11">
        <f>SUM(Q19:Q25)</f>
        <v>0</v>
      </c>
      <c r="R18" s="11">
        <f t="shared" si="3"/>
        <v>0</v>
      </c>
      <c r="S18" s="11">
        <f>SUM(S19:S25)</f>
        <v>0</v>
      </c>
      <c r="T18" s="11">
        <f>SUM(T19:T25)</f>
        <v>0</v>
      </c>
      <c r="U18" s="11">
        <f>SUM(U19:U26)</f>
        <v>2077.25</v>
      </c>
      <c r="V18" s="6"/>
      <c r="W18" s="5">
        <f t="shared" si="1"/>
        <v>2077.25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17" customFormat="1" ht="22.5" customHeight="1">
      <c r="A19" s="24"/>
      <c r="B19" s="38" t="s">
        <v>20</v>
      </c>
      <c r="C19" s="36"/>
      <c r="D19" s="39" t="s">
        <v>38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aca="true" t="shared" si="4" ref="U19:U26">SUM(F19:T19)</f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39</v>
      </c>
      <c r="D20" s="23" t="s">
        <v>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31</v>
      </c>
      <c r="D21" s="23" t="s">
        <v>33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4"/>
        <v>0</v>
      </c>
      <c r="V21" s="25"/>
      <c r="W21" s="5">
        <f t="shared" si="1"/>
        <v>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32</v>
      </c>
      <c r="D22" s="23" t="s">
        <v>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f t="shared" si="4"/>
        <v>0</v>
      </c>
      <c r="V22" s="25"/>
      <c r="W22" s="5">
        <f t="shared" si="1"/>
        <v>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37</v>
      </c>
      <c r="D23" s="23" t="s">
        <v>47</v>
      </c>
      <c r="F23" s="11"/>
      <c r="G23" s="11"/>
      <c r="H23" s="11"/>
      <c r="I23" s="11"/>
      <c r="J23" s="11"/>
      <c r="K23" s="11">
        <v>2077.25</v>
      </c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2077.25</v>
      </c>
      <c r="V23" s="25"/>
      <c r="W23" s="5">
        <f t="shared" si="1"/>
        <v>2077.25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21</v>
      </c>
      <c r="D24" s="23" t="s">
        <v>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0</v>
      </c>
      <c r="V24" s="25"/>
      <c r="W24" s="5">
        <f t="shared" si="1"/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23</v>
      </c>
      <c r="D25" s="23" t="s">
        <v>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>
        <f t="shared" si="1"/>
        <v>0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17" customFormat="1" ht="22.5" customHeight="1">
      <c r="A26" s="24"/>
      <c r="B26" s="26" t="s">
        <v>96</v>
      </c>
      <c r="D26" s="23" t="s">
        <v>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f t="shared" si="4"/>
        <v>0</v>
      </c>
      <c r="V26" s="25"/>
      <c r="W26" s="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22.5" customHeight="1">
      <c r="A27" s="3"/>
      <c r="B27" s="29" t="s">
        <v>77</v>
      </c>
      <c r="C27" s="30"/>
      <c r="D27" s="31" t="s">
        <v>15</v>
      </c>
      <c r="E27" s="17"/>
      <c r="F27" s="13">
        <f aca="true" t="shared" si="5" ref="F27:P27">SUM(F28,F29,F30)</f>
        <v>0</v>
      </c>
      <c r="G27" s="13">
        <f t="shared" si="5"/>
        <v>0</v>
      </c>
      <c r="H27" s="13">
        <f t="shared" si="5"/>
        <v>0</v>
      </c>
      <c r="I27" s="13">
        <f t="shared" si="5"/>
        <v>323690.606</v>
      </c>
      <c r="J27" s="13">
        <f t="shared" si="5"/>
        <v>26788089.980999995</v>
      </c>
      <c r="K27" s="13">
        <f t="shared" si="5"/>
        <v>138176761.104</v>
      </c>
      <c r="L27" s="13">
        <f t="shared" si="5"/>
        <v>3526033.5379999997</v>
      </c>
      <c r="M27" s="13">
        <f t="shared" si="5"/>
        <v>19806446.833999995</v>
      </c>
      <c r="N27" s="13">
        <f t="shared" si="5"/>
        <v>0</v>
      </c>
      <c r="O27" s="13">
        <f t="shared" si="5"/>
        <v>14265319.867000002</v>
      </c>
      <c r="P27" s="13">
        <f t="shared" si="5"/>
        <v>0</v>
      </c>
      <c r="Q27" s="13">
        <f>SUM(Q28,Q29,Q30)</f>
        <v>0</v>
      </c>
      <c r="R27" s="13">
        <f>SUM(R28,R29,R30)</f>
        <v>120074.48500000002</v>
      </c>
      <c r="S27" s="13">
        <f>SUM(S28,S29,S30)</f>
        <v>0</v>
      </c>
      <c r="T27" s="13">
        <f>SUM(T28,T29,T30)</f>
        <v>0</v>
      </c>
      <c r="U27" s="53">
        <f>SUM(U28,U29,U30)</f>
        <v>203006416.41500002</v>
      </c>
      <c r="V27" s="2"/>
      <c r="W27" s="5">
        <f t="shared" si="1"/>
        <v>203006416.41500002</v>
      </c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7" customFormat="1" ht="22.5" customHeight="1">
      <c r="A28" s="24"/>
      <c r="B28" s="26" t="s">
        <v>20</v>
      </c>
      <c r="D28" s="23" t="s">
        <v>42</v>
      </c>
      <c r="F28" s="11"/>
      <c r="G28" s="11"/>
      <c r="H28" s="11"/>
      <c r="I28" s="11"/>
      <c r="J28" s="11">
        <v>273137.979</v>
      </c>
      <c r="K28" s="11">
        <v>45862.704</v>
      </c>
      <c r="L28" s="11"/>
      <c r="M28" s="11">
        <v>638438.151</v>
      </c>
      <c r="N28" s="11"/>
      <c r="O28" s="11"/>
      <c r="P28" s="11"/>
      <c r="Q28" s="11"/>
      <c r="R28" s="11">
        <v>41886.74</v>
      </c>
      <c r="S28" s="11"/>
      <c r="T28" s="11"/>
      <c r="U28" s="11">
        <f>SUM(F28:T28)</f>
        <v>999325.5739999999</v>
      </c>
      <c r="V28" s="25"/>
      <c r="W28" s="5">
        <f t="shared" si="1"/>
        <v>999325.5739999999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39</v>
      </c>
      <c r="D29" s="23" t="s">
        <v>43</v>
      </c>
      <c r="F29" s="11"/>
      <c r="G29" s="11"/>
      <c r="H29" s="11"/>
      <c r="I29" s="11">
        <v>323690.606</v>
      </c>
      <c r="J29" s="11">
        <v>26514952.001999997</v>
      </c>
      <c r="K29" s="11">
        <v>138130898.4</v>
      </c>
      <c r="L29" s="11">
        <v>3526033.5379999997</v>
      </c>
      <c r="M29" s="11">
        <v>19168008.682999995</v>
      </c>
      <c r="N29" s="11"/>
      <c r="O29" s="11">
        <v>14265319.867000002</v>
      </c>
      <c r="P29" s="11"/>
      <c r="Q29" s="11">
        <v>0</v>
      </c>
      <c r="R29" s="11">
        <v>78187.74500000001</v>
      </c>
      <c r="S29" s="11"/>
      <c r="T29" s="11"/>
      <c r="U29" s="11">
        <f>SUM(F29:T29)</f>
        <v>202007090.84100002</v>
      </c>
      <c r="V29" s="25"/>
      <c r="W29" s="5">
        <f t="shared" si="1"/>
        <v>202007090.84100002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6" t="s">
        <v>31</v>
      </c>
      <c r="D30" s="23" t="s">
        <v>101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9" t="s">
        <v>78</v>
      </c>
      <c r="C31" s="30"/>
      <c r="D31" s="31" t="s">
        <v>41</v>
      </c>
      <c r="F31" s="13">
        <v>305.83</v>
      </c>
      <c r="G31" s="13">
        <v>3083.107</v>
      </c>
      <c r="H31" s="13"/>
      <c r="I31" s="13">
        <v>112925.443</v>
      </c>
      <c r="J31" s="13">
        <v>11571873.108999997</v>
      </c>
      <c r="K31" s="13">
        <v>52339406.492</v>
      </c>
      <c r="L31" s="13">
        <v>1423418.111</v>
      </c>
      <c r="M31" s="13">
        <v>8252744.665000001</v>
      </c>
      <c r="N31" s="13">
        <v>5383.772</v>
      </c>
      <c r="O31" s="13">
        <v>14527006.474</v>
      </c>
      <c r="P31" s="13">
        <v>272807.164</v>
      </c>
      <c r="Q31" s="13"/>
      <c r="R31" s="13">
        <v>746222.1029999999</v>
      </c>
      <c r="S31" s="13"/>
      <c r="T31" s="13"/>
      <c r="U31" s="13">
        <f>SUM(F31:T31)</f>
        <v>89255176.27</v>
      </c>
      <c r="V31" s="25"/>
      <c r="W31" s="5">
        <f t="shared" si="1"/>
        <v>89255176.27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6:34" ht="25.5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hidden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+S9-S15</f>
        <v>0</v>
      </c>
      <c r="T33" s="10">
        <f>+T9-T15</f>
        <v>0</v>
      </c>
      <c r="U33" s="4">
        <f>+U9-U15</f>
        <v>-8393887.75</v>
      </c>
      <c r="V33" s="4">
        <f>+V9-V15</f>
        <v>0</v>
      </c>
      <c r="W33" s="4" t="e">
        <f>+W9-W15</f>
        <v>#REF!</v>
      </c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6"/>
      <c r="G35" s="6"/>
      <c r="H35" s="6"/>
      <c r="I35" s="6"/>
      <c r="J35" s="6"/>
      <c r="K35" s="6"/>
      <c r="L35" s="37"/>
      <c r="M35" s="6"/>
      <c r="N35" s="6"/>
      <c r="O35" s="6"/>
      <c r="P35" s="6"/>
      <c r="Q35" s="6"/>
      <c r="R35" s="6"/>
      <c r="S35" s="6"/>
      <c r="T35" s="6"/>
      <c r="U35" s="2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2:34" ht="18" customHeight="1"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2:34" ht="18" customHeight="1"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2:34" ht="18" customHeight="1"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</sheetData>
  <sheetProtection/>
  <mergeCells count="2">
    <mergeCell ref="K3:O3"/>
    <mergeCell ref="K2:O2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T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S49" sqref="S49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40.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119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75" t="s">
        <v>102</v>
      </c>
      <c r="L3" s="75"/>
      <c r="M3" s="75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3132305972</v>
      </c>
      <c r="G9" s="46">
        <f t="shared" si="0"/>
        <v>1230661502</v>
      </c>
      <c r="H9" s="46">
        <f t="shared" si="0"/>
        <v>3487650507</v>
      </c>
      <c r="I9" s="46">
        <f>SUM(I11,I12,I13,I14,I19,I20,I21,I22,I23,I24,I10)</f>
        <v>6144274310</v>
      </c>
      <c r="J9" s="46">
        <f t="shared" si="0"/>
        <v>46317948804</v>
      </c>
      <c r="K9" s="46">
        <f t="shared" si="0"/>
        <v>201932782048</v>
      </c>
      <c r="L9" s="46">
        <f t="shared" si="0"/>
        <v>14143785764</v>
      </c>
      <c r="M9" s="46">
        <f t="shared" si="0"/>
        <v>11725700850</v>
      </c>
      <c r="N9" s="46">
        <f t="shared" si="0"/>
        <v>1003485971</v>
      </c>
      <c r="O9" s="46">
        <f t="shared" si="0"/>
        <v>28017993499</v>
      </c>
      <c r="P9" s="46">
        <f t="shared" si="0"/>
        <v>8888668912</v>
      </c>
      <c r="Q9" s="46">
        <f>SUM(Q11,Q12,Q13,Q14,Q19,Q20,Q21,Q22,Q23,Q24,Q10)</f>
        <v>319611020627</v>
      </c>
      <c r="R9" s="46">
        <f t="shared" si="0"/>
        <v>5953550281</v>
      </c>
      <c r="S9" s="46">
        <f t="shared" si="0"/>
        <v>768422000</v>
      </c>
      <c r="T9" s="46">
        <f t="shared" si="0"/>
        <v>4279651000</v>
      </c>
      <c r="U9" s="46">
        <f>SUM(U11,U12,U13,U14,U19,U20,U21,U22,U24,U10,U23)</f>
        <v>656637902047</v>
      </c>
      <c r="V9" s="47"/>
      <c r="W9" s="56">
        <f>SUM(W11,W10,W12,W13,W14,W19,W20,W21,W22,W24,W23)</f>
        <v>651589829047</v>
      </c>
      <c r="X9" s="48"/>
      <c r="Y9" s="48">
        <f>+U9-T9-S9</f>
        <v>651589829047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>
        <v>2355333</v>
      </c>
      <c r="G10" s="11">
        <v>0</v>
      </c>
      <c r="H10" s="11">
        <v>6386521</v>
      </c>
      <c r="I10" s="11">
        <v>0</v>
      </c>
      <c r="J10" s="11">
        <v>29285939</v>
      </c>
      <c r="K10" s="11">
        <v>84848266</v>
      </c>
      <c r="L10" s="11">
        <v>1766013</v>
      </c>
      <c r="M10" s="11">
        <v>5382556</v>
      </c>
      <c r="N10" s="11">
        <v>2022589</v>
      </c>
      <c r="O10" s="11">
        <v>10099348</v>
      </c>
      <c r="P10" s="11">
        <v>4370253</v>
      </c>
      <c r="Q10" s="11">
        <v>4713553</v>
      </c>
      <c r="R10" s="11">
        <v>11451567</v>
      </c>
      <c r="S10" s="11"/>
      <c r="T10" s="11"/>
      <c r="U10" s="11">
        <f>SUM(F10:T10)</f>
        <v>162681938</v>
      </c>
      <c r="V10" s="25"/>
      <c r="W10" s="5">
        <f>+U10-T10-S10</f>
        <v>162681938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578200</v>
      </c>
      <c r="G11" s="11">
        <v>272520</v>
      </c>
      <c r="H11" s="11">
        <v>2751727</v>
      </c>
      <c r="I11" s="11">
        <v>8096431</v>
      </c>
      <c r="J11" s="11">
        <v>4570449</v>
      </c>
      <c r="K11" s="11">
        <v>44037813</v>
      </c>
      <c r="L11" s="11">
        <v>2772004</v>
      </c>
      <c r="M11" s="11">
        <v>2217653</v>
      </c>
      <c r="N11" s="11">
        <v>756384</v>
      </c>
      <c r="O11" s="11">
        <v>1215869</v>
      </c>
      <c r="P11" s="11">
        <v>6689586</v>
      </c>
      <c r="Q11" s="11"/>
      <c r="R11" s="11">
        <v>2231087</v>
      </c>
      <c r="S11" s="11">
        <v>846000</v>
      </c>
      <c r="T11" s="11"/>
      <c r="U11" s="11">
        <f>SUM(F11:T11)</f>
        <v>77035723</v>
      </c>
      <c r="V11" s="25"/>
      <c r="W11" s="55">
        <f>+U11-T11-S11</f>
        <v>76189723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30000</v>
      </c>
      <c r="J12" s="11">
        <v>1018234013</v>
      </c>
      <c r="K12" s="11">
        <v>3169339512</v>
      </c>
      <c r="L12" s="11">
        <v>0</v>
      </c>
      <c r="M12" s="11"/>
      <c r="N12" s="11"/>
      <c r="O12" s="11"/>
      <c r="P12" s="11"/>
      <c r="Q12" s="11">
        <v>19060840747</v>
      </c>
      <c r="R12" s="11">
        <v>11302286</v>
      </c>
      <c r="S12" s="11">
        <v>8191000</v>
      </c>
      <c r="T12" s="11"/>
      <c r="U12" s="11">
        <f>SUM(F12:T12)</f>
        <v>23267937558</v>
      </c>
      <c r="V12" s="25"/>
      <c r="W12" s="55">
        <f>+U12-T12-S12</f>
        <v>23259746558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91758606</v>
      </c>
      <c r="G13" s="11">
        <v>24558558</v>
      </c>
      <c r="H13" s="11">
        <v>146349169</v>
      </c>
      <c r="I13" s="11">
        <v>154588074</v>
      </c>
      <c r="J13" s="11">
        <v>555970999</v>
      </c>
      <c r="K13" s="11">
        <v>2831058947</v>
      </c>
      <c r="L13" s="11">
        <v>154928533</v>
      </c>
      <c r="M13" s="11">
        <v>118442185</v>
      </c>
      <c r="N13" s="11">
        <v>60545708</v>
      </c>
      <c r="O13" s="11">
        <v>107730329</v>
      </c>
      <c r="P13" s="11">
        <v>159629453</v>
      </c>
      <c r="Q13" s="11">
        <v>19000631250</v>
      </c>
      <c r="R13" s="11">
        <v>209123955</v>
      </c>
      <c r="S13" s="11">
        <v>18669000</v>
      </c>
      <c r="T13" s="11">
        <v>49968000</v>
      </c>
      <c r="U13" s="11">
        <f>SUM(F13:T13)</f>
        <v>23683952766</v>
      </c>
      <c r="V13" s="25"/>
      <c r="W13" s="55">
        <f aca="true" t="shared" si="1" ref="W13:W49">+U13-T13-S13</f>
        <v>23615315766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2495064000</v>
      </c>
      <c r="G14" s="11">
        <f t="shared" si="2"/>
        <v>1056504000</v>
      </c>
      <c r="H14" s="11">
        <f t="shared" si="2"/>
        <v>3035579000</v>
      </c>
      <c r="I14" s="11">
        <f t="shared" si="2"/>
        <v>3608235000</v>
      </c>
      <c r="J14" s="11">
        <f t="shared" si="2"/>
        <v>18086462592</v>
      </c>
      <c r="K14" s="11">
        <f>SUM(K15,K18)</f>
        <v>164576333123</v>
      </c>
      <c r="L14" s="11">
        <f t="shared" si="2"/>
        <v>9156267471</v>
      </c>
      <c r="M14" s="11">
        <f t="shared" si="2"/>
        <v>7549929439</v>
      </c>
      <c r="N14" s="11">
        <f t="shared" si="2"/>
        <v>830095000</v>
      </c>
      <c r="O14" s="11">
        <f>SUM(O15,O18)</f>
        <v>20263966375</v>
      </c>
      <c r="P14" s="11">
        <f>SUM(P15,P18)</f>
        <v>6865554588</v>
      </c>
      <c r="Q14" s="11">
        <f>SUM(Q15,Q18)</f>
        <v>100003903000</v>
      </c>
      <c r="R14" s="11">
        <f t="shared" si="2"/>
        <v>4425201000</v>
      </c>
      <c r="S14" s="11">
        <f>SUM(S15,S18)</f>
        <v>585000000</v>
      </c>
      <c r="T14" s="11">
        <f>SUM(T15,T18)</f>
        <v>4218305000</v>
      </c>
      <c r="U14" s="11">
        <f>SUM(U15,U18)</f>
        <v>346756399588</v>
      </c>
      <c r="V14" s="25"/>
      <c r="W14" s="5">
        <f>+U14-T14-S14</f>
        <v>341953094588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2495064000</v>
      </c>
      <c r="G15" s="11">
        <f t="shared" si="3"/>
        <v>1056504000</v>
      </c>
      <c r="H15" s="11">
        <f t="shared" si="3"/>
        <v>3035579000</v>
      </c>
      <c r="I15" s="11">
        <f t="shared" si="3"/>
        <v>3608235000</v>
      </c>
      <c r="J15" s="11">
        <f t="shared" si="3"/>
        <v>18086462592</v>
      </c>
      <c r="K15" s="11">
        <f>SUM(K16:K17)</f>
        <v>164576333123</v>
      </c>
      <c r="L15" s="11">
        <f t="shared" si="3"/>
        <v>9156267471</v>
      </c>
      <c r="M15" s="11">
        <f t="shared" si="3"/>
        <v>7549929439</v>
      </c>
      <c r="N15" s="11">
        <f t="shared" si="3"/>
        <v>830095000</v>
      </c>
      <c r="O15" s="11">
        <f t="shared" si="3"/>
        <v>20263966375</v>
      </c>
      <c r="P15" s="11">
        <f>SUM(P16:P17)</f>
        <v>6493728000</v>
      </c>
      <c r="Q15" s="11">
        <f>SUM(Q16:Q17)</f>
        <v>100003903000</v>
      </c>
      <c r="R15" s="11">
        <f t="shared" si="3"/>
        <v>4425201000</v>
      </c>
      <c r="S15" s="11">
        <f>SUM(S16:S17)</f>
        <v>585000000</v>
      </c>
      <c r="T15" s="11">
        <f>SUM(T16:T17)</f>
        <v>4218305000</v>
      </c>
      <c r="U15" s="11">
        <f>SUM(U16:U17)</f>
        <v>346384573000</v>
      </c>
      <c r="V15" s="25"/>
      <c r="W15" s="5">
        <f t="shared" si="1"/>
        <v>341581268000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2469009000</v>
      </c>
      <c r="G16" s="11">
        <v>991481000</v>
      </c>
      <c r="H16" s="11">
        <v>3009000000</v>
      </c>
      <c r="I16" s="11">
        <v>3060000000</v>
      </c>
      <c r="J16" s="11">
        <v>5245000000</v>
      </c>
      <c r="K16" s="11">
        <v>33532079000</v>
      </c>
      <c r="L16" s="11">
        <v>2161772000</v>
      </c>
      <c r="M16" s="11">
        <v>1900000000</v>
      </c>
      <c r="N16" s="11">
        <v>830095000</v>
      </c>
      <c r="O16" s="11">
        <v>2460000000</v>
      </c>
      <c r="P16" s="11">
        <v>4671829000</v>
      </c>
      <c r="Q16" s="11">
        <v>3946903000</v>
      </c>
      <c r="R16" s="11">
        <v>4378000000</v>
      </c>
      <c r="S16" s="11">
        <v>564000000</v>
      </c>
      <c r="T16" s="11">
        <v>2792000000</v>
      </c>
      <c r="U16" s="11">
        <f>SUM(F16:T16)</f>
        <v>72011168000</v>
      </c>
      <c r="V16" s="25"/>
      <c r="W16" s="55">
        <f t="shared" si="1"/>
        <v>68655168000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26055000</v>
      </c>
      <c r="G17" s="11">
        <v>65023000</v>
      </c>
      <c r="H17" s="11">
        <v>26579000</v>
      </c>
      <c r="I17" s="11">
        <v>548235000</v>
      </c>
      <c r="J17" s="11">
        <v>12841462592</v>
      </c>
      <c r="K17" s="11">
        <v>131044254123</v>
      </c>
      <c r="L17" s="11">
        <v>6994495471</v>
      </c>
      <c r="M17" s="11">
        <v>5649929439</v>
      </c>
      <c r="N17" s="11"/>
      <c r="O17" s="11">
        <v>17803966375</v>
      </c>
      <c r="P17" s="11">
        <v>1821899000</v>
      </c>
      <c r="Q17" s="11">
        <v>96057000000</v>
      </c>
      <c r="R17" s="11">
        <v>47201000</v>
      </c>
      <c r="S17" s="11">
        <v>21000000</v>
      </c>
      <c r="T17" s="11">
        <v>1426305000</v>
      </c>
      <c r="U17" s="11">
        <f aca="true" t="shared" si="4" ref="U17:U24">SUM(F17:T17)</f>
        <v>274373405000</v>
      </c>
      <c r="V17" s="25"/>
      <c r="W17" s="55">
        <f t="shared" si="1"/>
        <v>272926100000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371826588</v>
      </c>
      <c r="Q18" s="11"/>
      <c r="R18" s="11"/>
      <c r="S18" s="11"/>
      <c r="T18" s="11"/>
      <c r="U18" s="11">
        <f t="shared" si="4"/>
        <v>371826588</v>
      </c>
      <c r="V18" s="25"/>
      <c r="W18" s="55">
        <f t="shared" si="1"/>
        <v>371826588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11378000</v>
      </c>
      <c r="U19" s="11">
        <f t="shared" si="4"/>
        <v>11378000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249623595</v>
      </c>
      <c r="G21" s="11">
        <v>82158458</v>
      </c>
      <c r="H21" s="11">
        <v>250441824</v>
      </c>
      <c r="I21" s="11">
        <v>255018288</v>
      </c>
      <c r="J21" s="11">
        <v>394626910</v>
      </c>
      <c r="K21" s="11">
        <v>4497970408</v>
      </c>
      <c r="L21" s="11">
        <v>217681132</v>
      </c>
      <c r="M21" s="11">
        <v>511322914</v>
      </c>
      <c r="N21" s="11">
        <v>98084842</v>
      </c>
      <c r="O21" s="11">
        <v>52948604</v>
      </c>
      <c r="P21" s="11">
        <v>532283484</v>
      </c>
      <c r="Q21" s="11">
        <v>109341943</v>
      </c>
      <c r="R21" s="11">
        <v>379999576</v>
      </c>
      <c r="S21" s="11">
        <v>25427000</v>
      </c>
      <c r="T21" s="11"/>
      <c r="U21" s="11">
        <f t="shared" si="4"/>
        <v>7656928978</v>
      </c>
      <c r="V21" s="25"/>
      <c r="W21" s="55">
        <f t="shared" si="1"/>
        <v>7631501978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/>
      <c r="L22" s="11"/>
      <c r="M22" s="11"/>
      <c r="N22" s="11">
        <v>0</v>
      </c>
      <c r="O22" s="11"/>
      <c r="P22" s="11"/>
      <c r="Q22" s="11">
        <v>116169837500</v>
      </c>
      <c r="R22" s="11"/>
      <c r="S22" s="11"/>
      <c r="T22" s="11"/>
      <c r="U22" s="11">
        <f t="shared" si="4"/>
        <v>116169837500</v>
      </c>
      <c r="V22" s="25"/>
      <c r="W22" s="55">
        <f t="shared" si="1"/>
        <v>116169837500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>
        <v>130289000</v>
      </c>
      <c r="T24" s="11"/>
      <c r="U24" s="11">
        <f t="shared" si="4"/>
        <v>138851749996</v>
      </c>
      <c r="V24" s="25"/>
      <c r="W24" s="55">
        <f t="shared" si="1"/>
        <v>138721460996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7">
        <f>SUM(F26,F27,F28,F29,F30,F31,F32,F41,F42,F46,F47,F48,F49)</f>
        <v>2480048271</v>
      </c>
      <c r="G25" s="57">
        <f aca="true" t="shared" si="5" ref="G25:T25">SUM(G26,G27,G28,G29,G30,G31,G32,G41,G42,G46,G47,G48,G49)</f>
        <v>1105040200</v>
      </c>
      <c r="H25" s="57">
        <f t="shared" si="5"/>
        <v>3080595388</v>
      </c>
      <c r="I25" s="57">
        <f t="shared" si="5"/>
        <v>6755082442</v>
      </c>
      <c r="J25" s="57">
        <f t="shared" si="5"/>
        <v>47330739467</v>
      </c>
      <c r="K25" s="57">
        <f t="shared" si="5"/>
        <v>354911801787</v>
      </c>
      <c r="L25" s="57">
        <f t="shared" si="5"/>
        <v>26290164523</v>
      </c>
      <c r="M25" s="57">
        <f t="shared" si="5"/>
        <v>12894974244</v>
      </c>
      <c r="N25" s="57">
        <f t="shared" si="5"/>
        <v>1692060671</v>
      </c>
      <c r="O25" s="57">
        <f t="shared" si="5"/>
        <v>32132150957</v>
      </c>
      <c r="P25" s="57">
        <f t="shared" si="5"/>
        <v>7795250807</v>
      </c>
      <c r="Q25" s="57">
        <f t="shared" si="5"/>
        <v>289466063664</v>
      </c>
      <c r="R25" s="57">
        <f t="shared" si="5"/>
        <v>6350260638</v>
      </c>
      <c r="S25" s="46">
        <f t="shared" si="5"/>
        <v>766640000</v>
      </c>
      <c r="T25" s="46">
        <f t="shared" si="5"/>
        <v>4304377000</v>
      </c>
      <c r="U25" s="46">
        <f>SUM(U26,U27,U28,U29,U30,U31,U32,U41,U42,U46,U47,U48,U49)</f>
        <v>797355250059</v>
      </c>
      <c r="V25" s="48"/>
      <c r="W25" s="56">
        <f>SUM(W26,W27,W28,W29,W30,W31,W32,W41,W42,W46,W47,W48,W49)</f>
        <v>792284233059</v>
      </c>
      <c r="X25" s="48"/>
      <c r="Y25" s="48">
        <f>+U25-T25-S25</f>
        <v>792284233059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2149842682</v>
      </c>
      <c r="G26" s="11">
        <v>932331077</v>
      </c>
      <c r="H26" s="11">
        <v>2685193408</v>
      </c>
      <c r="I26" s="11">
        <v>3589123414</v>
      </c>
      <c r="J26" s="11">
        <v>5304214702</v>
      </c>
      <c r="K26" s="11">
        <v>35330041199</v>
      </c>
      <c r="L26" s="11">
        <v>2619333157</v>
      </c>
      <c r="M26" s="11">
        <v>2004167947</v>
      </c>
      <c r="N26" s="11">
        <v>1549116132</v>
      </c>
      <c r="O26" s="11">
        <v>2063918917</v>
      </c>
      <c r="P26" s="11">
        <v>5094803484</v>
      </c>
      <c r="Q26" s="11">
        <v>3995821945</v>
      </c>
      <c r="R26" s="11">
        <v>4638638558</v>
      </c>
      <c r="S26" s="11">
        <v>562074000</v>
      </c>
      <c r="T26" s="11">
        <v>2917739000</v>
      </c>
      <c r="U26" s="11">
        <f aca="true" t="shared" si="6" ref="U26:U31">SUM(F26:T26)</f>
        <v>75436359622</v>
      </c>
      <c r="V26" s="25"/>
      <c r="W26" s="55">
        <f t="shared" si="1"/>
        <v>71956546622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67654515</v>
      </c>
      <c r="G27" s="11">
        <v>51099935</v>
      </c>
      <c r="H27" s="11">
        <v>91991443</v>
      </c>
      <c r="I27" s="11">
        <v>145003165</v>
      </c>
      <c r="J27" s="11">
        <v>308292763</v>
      </c>
      <c r="K27" s="11">
        <v>2067103239</v>
      </c>
      <c r="L27" s="11">
        <v>131702444</v>
      </c>
      <c r="M27" s="11">
        <v>61842394</v>
      </c>
      <c r="N27" s="11">
        <v>43822320</v>
      </c>
      <c r="O27" s="11">
        <v>318740315</v>
      </c>
      <c r="P27" s="11">
        <v>1153278794</v>
      </c>
      <c r="Q27" s="11">
        <v>322115609</v>
      </c>
      <c r="R27" s="11">
        <v>328065054</v>
      </c>
      <c r="S27" s="11">
        <v>35377000</v>
      </c>
      <c r="T27" s="11">
        <v>426516000</v>
      </c>
      <c r="U27" s="11">
        <f t="shared" si="6"/>
        <v>5552604990</v>
      </c>
      <c r="V27" s="25"/>
      <c r="W27" s="55">
        <f t="shared" si="1"/>
        <v>5090711990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125227695</v>
      </c>
      <c r="G28" s="11">
        <v>17560960</v>
      </c>
      <c r="H28" s="11">
        <v>212413399</v>
      </c>
      <c r="I28" s="11">
        <v>121204634</v>
      </c>
      <c r="J28" s="11">
        <v>125015681</v>
      </c>
      <c r="K28" s="11">
        <v>1366086369</v>
      </c>
      <c r="L28" s="11">
        <v>20508741</v>
      </c>
      <c r="M28" s="11">
        <v>50572583</v>
      </c>
      <c r="N28" s="11">
        <v>29374818</v>
      </c>
      <c r="O28" s="11">
        <v>12974621</v>
      </c>
      <c r="P28" s="11">
        <v>368769270</v>
      </c>
      <c r="Q28" s="11">
        <v>18296666</v>
      </c>
      <c r="R28" s="11">
        <v>46250124</v>
      </c>
      <c r="S28" s="11"/>
      <c r="T28" s="11"/>
      <c r="U28" s="11">
        <f t="shared" si="6"/>
        <v>2514255561</v>
      </c>
      <c r="V28" s="25"/>
      <c r="W28" s="55">
        <f t="shared" si="1"/>
        <v>2514255561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146328155</v>
      </c>
      <c r="R29" s="11">
        <v>144558000</v>
      </c>
      <c r="S29" s="11"/>
      <c r="T29" s="11"/>
      <c r="U29" s="11">
        <f t="shared" si="6"/>
        <v>366016115</v>
      </c>
      <c r="V29" s="25"/>
      <c r="W29" s="55">
        <f t="shared" si="1"/>
        <v>366016115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18565000</v>
      </c>
      <c r="T30" s="11">
        <v>37664000</v>
      </c>
      <c r="U30" s="11">
        <f t="shared" si="6"/>
        <v>56229000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1877886378</v>
      </c>
      <c r="K31" s="11">
        <v>257002806</v>
      </c>
      <c r="L31" s="11"/>
      <c r="M31" s="11"/>
      <c r="N31" s="11"/>
      <c r="O31" s="11">
        <v>37612136</v>
      </c>
      <c r="P31" s="11"/>
      <c r="Q31" s="11">
        <v>93801430</v>
      </c>
      <c r="R31" s="11"/>
      <c r="S31" s="11"/>
      <c r="T31" s="11"/>
      <c r="U31" s="11">
        <f t="shared" si="6"/>
        <v>2266302750</v>
      </c>
      <c r="V31" s="25"/>
      <c r="W31" s="55">
        <f t="shared" si="1"/>
        <v>2266302750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L32">SUM(F33:F40)</f>
        <v>223797</v>
      </c>
      <c r="G32" s="11">
        <f t="shared" si="7"/>
        <v>0</v>
      </c>
      <c r="H32" s="11">
        <f t="shared" si="7"/>
        <v>347560</v>
      </c>
      <c r="I32" s="11">
        <f t="shared" si="7"/>
        <v>0</v>
      </c>
      <c r="J32" s="11">
        <f t="shared" si="7"/>
        <v>397328</v>
      </c>
      <c r="K32" s="11">
        <f t="shared" si="7"/>
        <v>0</v>
      </c>
      <c r="L32" s="11">
        <f t="shared" si="7"/>
        <v>21500</v>
      </c>
      <c r="M32" s="11">
        <f>SUM(M33:M40)</f>
        <v>43000</v>
      </c>
      <c r="N32" s="11">
        <f>SUM(N33:N40)</f>
        <v>1492367</v>
      </c>
      <c r="O32" s="11">
        <f>SUM(O33:O40)</f>
        <v>0</v>
      </c>
      <c r="P32" s="11">
        <f>SUM(P33:P40)</f>
        <v>144736836</v>
      </c>
      <c r="Q32" s="11">
        <f>SUM(Q33:Q40)</f>
        <v>429214</v>
      </c>
      <c r="R32" s="11">
        <f>SUM(R33:R40)</f>
        <v>85999</v>
      </c>
      <c r="S32" s="11">
        <f>SUM(S33:S39)</f>
        <v>237000</v>
      </c>
      <c r="T32" s="11">
        <f>SUM(T33:T39)</f>
        <v>0</v>
      </c>
      <c r="U32" s="11">
        <f>SUM(U33:U40)</f>
        <v>148014601</v>
      </c>
      <c r="V32" s="6"/>
      <c r="W32" s="5">
        <f t="shared" si="1"/>
        <v>147777601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v>0</v>
      </c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>
        <v>0</v>
      </c>
      <c r="J35" s="11"/>
      <c r="K35" s="11">
        <v>0</v>
      </c>
      <c r="L35" s="11">
        <v>0</v>
      </c>
      <c r="M35" s="11">
        <v>0</v>
      </c>
      <c r="N35" s="11"/>
      <c r="O35" s="11">
        <v>0</v>
      </c>
      <c r="P35" s="11">
        <v>0</v>
      </c>
      <c r="Q35" s="11"/>
      <c r="R35" s="11">
        <v>0</v>
      </c>
      <c r="S35" s="11"/>
      <c r="T35" s="11"/>
      <c r="U35" s="11">
        <f t="shared" si="8"/>
        <v>0</v>
      </c>
      <c r="V35" s="25"/>
      <c r="W35" s="55">
        <f t="shared" si="1"/>
        <v>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0</v>
      </c>
      <c r="P36" s="11"/>
      <c r="Q36" s="11"/>
      <c r="R36" s="11"/>
      <c r="S36" s="11"/>
      <c r="T36" s="11"/>
      <c r="U36" s="11">
        <f t="shared" si="8"/>
        <v>0</v>
      </c>
      <c r="V36" s="25"/>
      <c r="W36" s="55">
        <f t="shared" si="1"/>
        <v>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354387</v>
      </c>
      <c r="Q37" s="11"/>
      <c r="R37" s="11"/>
      <c r="S37" s="11">
        <v>237000</v>
      </c>
      <c r="T37" s="11"/>
      <c r="U37" s="11">
        <f t="shared" si="8"/>
        <v>591387</v>
      </c>
      <c r="V37" s="25"/>
      <c r="W37" s="55">
        <f t="shared" si="1"/>
        <v>354387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1492367</v>
      </c>
      <c r="O38" s="11">
        <v>0</v>
      </c>
      <c r="P38" s="11">
        <v>0</v>
      </c>
      <c r="Q38" s="11">
        <v>176000</v>
      </c>
      <c r="R38" s="11">
        <v>0</v>
      </c>
      <c r="S38" s="11"/>
      <c r="T38" s="11"/>
      <c r="U38" s="11">
        <f t="shared" si="8"/>
        <v>1668367</v>
      </c>
      <c r="V38" s="25"/>
      <c r="W38" s="55">
        <f t="shared" si="1"/>
        <v>1668367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223797</v>
      </c>
      <c r="G39" s="11">
        <v>0</v>
      </c>
      <c r="H39" s="11">
        <v>347560</v>
      </c>
      <c r="I39" s="11">
        <v>0</v>
      </c>
      <c r="J39" s="11">
        <v>397328</v>
      </c>
      <c r="K39" s="11">
        <v>0</v>
      </c>
      <c r="L39" s="11">
        <v>21500</v>
      </c>
      <c r="M39" s="11">
        <v>43000</v>
      </c>
      <c r="N39" s="11">
        <v>0</v>
      </c>
      <c r="O39" s="11">
        <v>0</v>
      </c>
      <c r="P39" s="11">
        <v>144382449</v>
      </c>
      <c r="Q39" s="11">
        <v>253214</v>
      </c>
      <c r="R39" s="11">
        <v>85999</v>
      </c>
      <c r="S39" s="11"/>
      <c r="T39" s="11"/>
      <c r="U39" s="11">
        <f t="shared" si="8"/>
        <v>145754847</v>
      </c>
      <c r="V39" s="25"/>
      <c r="W39" s="55">
        <f t="shared" si="1"/>
        <v>145754847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865235729</v>
      </c>
      <c r="J42" s="13">
        <f t="shared" si="9"/>
        <v>17446257865</v>
      </c>
      <c r="K42" s="13">
        <f t="shared" si="9"/>
        <v>206666427069</v>
      </c>
      <c r="L42" s="13">
        <f t="shared" si="9"/>
        <v>17744111551</v>
      </c>
      <c r="M42" s="13">
        <f t="shared" si="9"/>
        <v>7642515953</v>
      </c>
      <c r="N42" s="13">
        <f t="shared" si="9"/>
        <v>30150000</v>
      </c>
      <c r="O42" s="13">
        <f t="shared" si="9"/>
        <v>18124946005</v>
      </c>
      <c r="P42" s="13">
        <f t="shared" si="9"/>
        <v>0</v>
      </c>
      <c r="Q42" s="13">
        <f>SUM(Q43:Q45)</f>
        <v>117791315837</v>
      </c>
      <c r="R42" s="13">
        <f t="shared" si="9"/>
        <v>510566036</v>
      </c>
      <c r="S42" s="13">
        <f t="shared" si="9"/>
        <v>0</v>
      </c>
      <c r="T42" s="13">
        <f t="shared" si="9"/>
        <v>0</v>
      </c>
      <c r="U42" s="51">
        <f t="shared" si="9"/>
        <v>386821526045</v>
      </c>
      <c r="V42" s="2"/>
      <c r="W42" s="5">
        <f t="shared" si="1"/>
        <v>386821526045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0</v>
      </c>
      <c r="J43" s="11">
        <v>212601136</v>
      </c>
      <c r="K43" s="11">
        <v>529389100</v>
      </c>
      <c r="L43" s="11">
        <v>11091224</v>
      </c>
      <c r="M43" s="11">
        <v>89360766</v>
      </c>
      <c r="N43" s="11">
        <v>30150000</v>
      </c>
      <c r="O43" s="11"/>
      <c r="P43" s="11"/>
      <c r="Q43" s="11"/>
      <c r="R43" s="11">
        <v>20000000</v>
      </c>
      <c r="S43" s="11"/>
      <c r="T43" s="11"/>
      <c r="U43" s="11">
        <f aca="true" t="shared" si="10" ref="U43:U49">SUM(F43:T43)</f>
        <v>892592226</v>
      </c>
      <c r="V43" s="25"/>
      <c r="W43" s="55">
        <f t="shared" si="1"/>
        <v>892592226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865235729</v>
      </c>
      <c r="J44" s="11">
        <v>17233656729</v>
      </c>
      <c r="K44" s="11">
        <v>206137037969</v>
      </c>
      <c r="L44" s="11">
        <v>17733020327</v>
      </c>
      <c r="M44" s="11">
        <v>7553155187</v>
      </c>
      <c r="N44" s="11"/>
      <c r="O44" s="11">
        <v>18124946005</v>
      </c>
      <c r="P44" s="11"/>
      <c r="Q44" s="11">
        <v>117791315837</v>
      </c>
      <c r="R44" s="11">
        <v>490566036</v>
      </c>
      <c r="S44" s="11"/>
      <c r="T44" s="11"/>
      <c r="U44" s="11">
        <f t="shared" si="10"/>
        <v>385928933819</v>
      </c>
      <c r="V44" s="25"/>
      <c r="W44" s="55">
        <f t="shared" si="1"/>
        <v>385928933819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147095429663</v>
      </c>
      <c r="R47" s="11"/>
      <c r="S47" s="11"/>
      <c r="T47" s="11"/>
      <c r="U47" s="11">
        <f>SUM(F47:T47)</f>
        <v>147095429663</v>
      </c>
      <c r="V47" s="25"/>
      <c r="W47" s="55">
        <f t="shared" si="1"/>
        <v>147095429663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1033662423</v>
      </c>
      <c r="Q48" s="11">
        <v>20002525145</v>
      </c>
      <c r="R48" s="11">
        <v>682096867</v>
      </c>
      <c r="S48" s="11">
        <v>64677000</v>
      </c>
      <c r="T48" s="11">
        <v>922458000</v>
      </c>
      <c r="U48" s="11">
        <f t="shared" si="10"/>
        <v>177012801712</v>
      </c>
      <c r="V48" s="25"/>
      <c r="W48" s="55">
        <f t="shared" si="1"/>
        <v>176025666712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85710000</v>
      </c>
      <c r="T49" s="13"/>
      <c r="U49" s="13">
        <f t="shared" si="10"/>
        <v>85710000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1782000</v>
      </c>
      <c r="T51" s="10">
        <f>+T9-T25</f>
        <v>-24726000</v>
      </c>
      <c r="U51" s="4">
        <f>+U9-U25</f>
        <v>-140717348012</v>
      </c>
      <c r="V51" s="4">
        <f>+V9-V25</f>
        <v>0</v>
      </c>
      <c r="W51" s="4">
        <f>+W9-W25</f>
        <v>-140694404012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2022-05-13T16:51:43Z</cp:lastPrinted>
  <dcterms:created xsi:type="dcterms:W3CDTF">1998-06-30T14:14:38Z</dcterms:created>
  <dcterms:modified xsi:type="dcterms:W3CDTF">2022-05-16T15:29:30Z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200.000000000000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/InformaciondePresupuestoMOP/balancefinancieromop/Documents/2022/Balance_abril_2022_fet_covid.xls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