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55" tabRatio="713" activeTab="1"/>
  </bookViews>
  <sheets>
    <sheet name="VIGENTE FET" sheetId="1" r:id="rId1"/>
    <sheet name="EJECUTADO FET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FET'!$A$2:$U$31</definedName>
    <definedName name="_xlnm.Print_Area" localSheetId="0">'VIGENTE FET'!$A$2:$U$29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FET'!$B:$D</definedName>
    <definedName name="_xlnm.Print_Titles" localSheetId="0">'VIGENTE FET'!$B:$D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<sst xmlns="http://schemas.openxmlformats.org/spreadsheetml/2006/main" count="265" uniqueCount="121">
  <si>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</si>
  <si>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</si>
  <si>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</si>
  <si>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</si>
  <si>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</si>
  <si>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</si>
  <si>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</si>
  <si>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</si>
  <si>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</si>
  <si>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</si>
  <si>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</si>
  <si>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</si>
  <si>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</si>
  <si>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</si>
  <si>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</si>
  <si>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</si>
  <si>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</si>
  <si>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</si>
  <si>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</si>
  <si>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</si>
  <si>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</si>
  <si>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</si>
  <si>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</si>
  <si>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</si>
  <si>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</si>
  <si>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</si>
  <si>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</si>
  <si>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</si>
  <si>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</si>
  <si>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</si>
  <si>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</si>
  <si>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</si>
  <si>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</si>
  <si>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</si>
  <si>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</si>
  <si>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</si>
  <si>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</si>
  <si>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</si>
  <si>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</si>
  <si>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</si>
  <si>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</si>
  <si>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</si>
  <si>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</si>
  <si>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</si>
  <si>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</si>
  <si>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</si>
  <si>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</si>
  <si>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</si>
  <si>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</si>
  <si>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</si>
  <si>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</si>
  <si>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</si>
  <si>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</si>
  <si>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</si>
  <si>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</si>
  <si>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</si>
  <si>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</si>
  <si>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</si>
  <si>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</si>
  <si>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</si>
  <si>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</si>
  <si>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</si>
  <si>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</si>
  <si>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</si>
  <si>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</si>
  <si>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</si>
  <si>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</si>
  <si>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</si>
  <si>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</si>
  <si>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</si>
  <si>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</si>
  <si>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</si>
  <si>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</si>
  <si>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</si>
  <si>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</si>
  <si>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</si>
  <si>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</si>
  <si>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</si>
  <si>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</si>
  <si>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</si>
  <si>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</si>
  <si>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</si>
  <si>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</si>
  <si>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</si>
  <si>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</si>
  <si>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</si>
  <si>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</si>
  <si>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</si>
  <si>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</si>
  <si>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</si>
  <si>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</si>
  <si>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</si>
  <si>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</si>
  <si>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</si>
  <si>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</si>
  <si>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</si>
  <si>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</si>
  <si>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</si>
  <si>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</si>
  <si>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</si>
  <si>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</si>
  <si>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</si>
  <si>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</si>
  <si>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</si>
  <si>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</si>
  <si>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</si>
  <si>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</si>
  <si>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</si>
  <si>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</si>
  <si>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</si>
  <si>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</si>
  <si>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</si>
  <si>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</si>
  <si>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</si>
  <si>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</si>
  <si>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</si>
  <si>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</si>
  <si>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PRESUPUESTO EJECUTADO MOP 2022 AL MES DE FEBRERO</t>
  </si>
  <si>
    <t>(Miles de $ 2022)</t>
  </si>
  <si>
    <t>PRESUPUESTO VIGENTE MOP 2022 AL MES DE FEBRERO (FINANCIAMIENTO FET)</t>
  </si>
  <si>
    <t>PRESUPUESTO EJECUTADO MOP 2022 AL MES DE FEBRERO (FINANCIAMIENTO FET)</t>
  </si>
</sst>
</file>

<file path=xl/styles.xml><?xml version="1.0" encoding="utf-8"?>
<styleSheet xmlns="http://schemas.openxmlformats.org/spreadsheetml/2006/main">
  <numFmts count="1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General_)"/>
    <numFmt numFmtId="166" formatCode="dd/mm_)"/>
  </numFmts>
  <fonts count="47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85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0" fontId="27" fillId="32" borderId="5" applyNumberFormat="0" applyFont="0" applyAlignment="0" applyProtection="0"/>
    <xf numFmtId="0" fontId="27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76">
    <xf numFmtId="165" fontId="0" fillId="0" borderId="0" xfId="0" applyAlignment="1">
      <alignment/>
    </xf>
    <xf numFmtId="165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5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65" fontId="4" fillId="0" borderId="0" xfId="0" applyFont="1" applyAlignment="1">
      <alignment/>
    </xf>
    <xf numFmtId="165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165" fontId="4" fillId="0" borderId="13" xfId="0" applyFont="1" applyFill="1" applyBorder="1" applyAlignment="1">
      <alignment horizontal="center"/>
    </xf>
    <xf numFmtId="165" fontId="4" fillId="0" borderId="0" xfId="0" applyFont="1" applyFill="1" applyAlignment="1">
      <alignment/>
    </xf>
    <xf numFmtId="165" fontId="4" fillId="0" borderId="0" xfId="0" applyFont="1" applyFill="1" applyAlignment="1" applyProtection="1">
      <alignment horizontal="left"/>
      <protection/>
    </xf>
    <xf numFmtId="165" fontId="4" fillId="0" borderId="0" xfId="0" applyFont="1" applyFill="1" applyBorder="1" applyAlignment="1">
      <alignment/>
    </xf>
    <xf numFmtId="165" fontId="3" fillId="0" borderId="13" xfId="0" applyFont="1" applyFill="1" applyBorder="1" applyAlignment="1">
      <alignment horizontal="center"/>
    </xf>
    <xf numFmtId="165" fontId="46" fillId="0" borderId="0" xfId="0" applyFont="1" applyFill="1" applyAlignment="1">
      <alignment/>
    </xf>
    <xf numFmtId="166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5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5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65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65" fontId="2" fillId="0" borderId="0" xfId="0" applyFont="1" applyFill="1" applyAlignment="1" applyProtection="1">
      <alignment horizontal="left"/>
      <protection/>
    </xf>
    <xf numFmtId="165" fontId="4" fillId="0" borderId="0" xfId="0" applyFont="1" applyFill="1" applyAlignment="1">
      <alignment/>
    </xf>
    <xf numFmtId="165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5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65" fontId="46" fillId="0" borderId="0" xfId="0" applyFont="1" applyFill="1" applyAlignment="1">
      <alignment/>
    </xf>
    <xf numFmtId="165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65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65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5" fontId="4" fillId="0" borderId="0" xfId="0" applyFont="1" applyFill="1" applyAlignment="1">
      <alignment vertical="center"/>
    </xf>
    <xf numFmtId="165" fontId="3" fillId="0" borderId="21" xfId="0" applyFont="1" applyFill="1" applyBorder="1" applyAlignment="1">
      <alignment vertical="center"/>
    </xf>
    <xf numFmtId="3" fontId="6" fillId="0" borderId="24" xfId="0" applyNumberFormat="1" applyFont="1" applyFill="1" applyBorder="1" applyAlignment="1" applyProtection="1">
      <alignment/>
      <protection/>
    </xf>
    <xf numFmtId="165" fontId="4" fillId="0" borderId="13" xfId="0" applyFont="1" applyFill="1" applyBorder="1" applyAlignment="1">
      <alignment horizontal="center" wrapText="1"/>
    </xf>
    <xf numFmtId="3" fontId="6" fillId="0" borderId="11" xfId="0" applyNumberFormat="1" applyFont="1" applyBorder="1" applyAlignment="1" applyProtection="1">
      <alignment/>
      <protection/>
    </xf>
    <xf numFmtId="164" fontId="4" fillId="0" borderId="0" xfId="66" applyFont="1" applyFill="1" applyAlignment="1">
      <alignment/>
    </xf>
    <xf numFmtId="37" fontId="5" fillId="33" borderId="0" xfId="0" applyNumberFormat="1" applyFont="1" applyFill="1" applyAlignment="1" applyProtection="1">
      <alignment/>
      <protection/>
    </xf>
    <xf numFmtId="37" fontId="4" fillId="33" borderId="24" xfId="0" applyNumberFormat="1" applyFont="1" applyFill="1" applyBorder="1" applyAlignment="1" applyProtection="1">
      <alignment vertical="center"/>
      <protection/>
    </xf>
    <xf numFmtId="3" fontId="3" fillId="33" borderId="24" xfId="0" applyNumberFormat="1" applyFont="1" applyFill="1" applyBorder="1" applyAlignment="1" applyProtection="1">
      <alignment vertical="center"/>
      <protection/>
    </xf>
    <xf numFmtId="164" fontId="4" fillId="34" borderId="0" xfId="66" applyFont="1" applyFill="1" applyAlignment="1">
      <alignment/>
    </xf>
    <xf numFmtId="165" fontId="4" fillId="34" borderId="0" xfId="0" applyFont="1" applyFill="1" applyAlignment="1">
      <alignment/>
    </xf>
    <xf numFmtId="165" fontId="3" fillId="0" borderId="0" xfId="0" applyFont="1" applyFill="1" applyAlignment="1">
      <alignment/>
    </xf>
    <xf numFmtId="165" fontId="26" fillId="0" borderId="10" xfId="0" applyFont="1" applyFill="1" applyBorder="1" applyAlignment="1">
      <alignment vertical="center"/>
    </xf>
    <xf numFmtId="37" fontId="26" fillId="0" borderId="21" xfId="0" applyNumberFormat="1" applyFont="1" applyFill="1" applyBorder="1" applyAlignment="1" applyProtection="1">
      <alignment horizontal="left" vertical="center"/>
      <protection/>
    </xf>
    <xf numFmtId="165" fontId="26" fillId="0" borderId="22" xfId="0" applyFont="1" applyFill="1" applyBorder="1" applyAlignment="1">
      <alignment vertical="center"/>
    </xf>
    <xf numFmtId="37" fontId="26" fillId="0" borderId="23" xfId="0" applyNumberFormat="1" applyFont="1" applyFill="1" applyBorder="1" applyAlignment="1" applyProtection="1">
      <alignment horizontal="center" vertical="center"/>
      <protection/>
    </xf>
    <xf numFmtId="165" fontId="26" fillId="0" borderId="0" xfId="0" applyFont="1" applyFill="1" applyBorder="1" applyAlignment="1">
      <alignment vertical="center"/>
    </xf>
    <xf numFmtId="3" fontId="26" fillId="0" borderId="24" xfId="0" applyNumberFormat="1" applyFont="1" applyFill="1" applyBorder="1" applyAlignment="1" applyProtection="1">
      <alignment vertical="center"/>
      <protection/>
    </xf>
    <xf numFmtId="37" fontId="23" fillId="0" borderId="14" xfId="0" applyNumberFormat="1" applyFont="1" applyFill="1" applyBorder="1" applyAlignment="1" applyProtection="1">
      <alignment vertical="center"/>
      <protection/>
    </xf>
    <xf numFmtId="37" fontId="23" fillId="0" borderId="23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Alignment="1" applyProtection="1">
      <alignment vertical="center"/>
      <protection/>
    </xf>
    <xf numFmtId="165" fontId="23" fillId="0" borderId="0" xfId="0" applyFont="1" applyFill="1" applyAlignment="1">
      <alignment vertical="center"/>
    </xf>
    <xf numFmtId="165" fontId="26" fillId="0" borderId="21" xfId="0" applyFont="1" applyFill="1" applyBorder="1" applyAlignment="1">
      <alignment vertical="center"/>
    </xf>
    <xf numFmtId="37" fontId="23" fillId="0" borderId="24" xfId="0" applyNumberFormat="1" applyFont="1" applyFill="1" applyBorder="1" applyAlignment="1" applyProtection="1">
      <alignment vertical="center"/>
      <protection/>
    </xf>
    <xf numFmtId="165" fontId="4" fillId="0" borderId="0" xfId="0" applyFont="1" applyFill="1" applyAlignment="1">
      <alignment horizontal="center"/>
    </xf>
    <xf numFmtId="165" fontId="3" fillId="0" borderId="0" xfId="0" applyFont="1" applyFill="1" applyAlignment="1">
      <alignment horizontal="center"/>
    </xf>
    <xf numFmtId="165" fontId="46" fillId="34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1"/>
  <sheetViews>
    <sheetView zoomScale="70" zoomScaleNormal="7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8" sqref="J8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2.50390625" style="15" customWidth="1"/>
    <col min="6" max="6" width="13.50390625" style="15" customWidth="1"/>
    <col min="7" max="7" width="14.25390625" style="15" bestFit="1" customWidth="1"/>
    <col min="8" max="8" width="13.25390625" style="15" customWidth="1"/>
    <col min="9" max="9" width="14.50390625" style="15" customWidth="1"/>
    <col min="10" max="10" width="17.625" style="15" bestFit="1" customWidth="1"/>
    <col min="11" max="11" width="18.125" style="15" customWidth="1"/>
    <col min="12" max="13" width="15.875" style="15" bestFit="1" customWidth="1"/>
    <col min="14" max="14" width="15.875" style="15" customWidth="1"/>
    <col min="15" max="15" width="17.625" style="15" bestFit="1" customWidth="1"/>
    <col min="16" max="16" width="14.75390625" style="15" customWidth="1"/>
    <col min="17" max="17" width="16.375" style="15" customWidth="1"/>
    <col min="18" max="18" width="15.875" style="15" bestFit="1" customWidth="1"/>
    <col min="19" max="19" width="13.125" style="15" customWidth="1"/>
    <col min="20" max="20" width="15.25390625" style="15" customWidth="1"/>
    <col min="21" max="21" width="18.75390625" style="1" customWidth="1"/>
    <col min="22" max="22" width="2.50390625" style="1" hidden="1" customWidth="1"/>
    <col min="23" max="23" width="18.375" style="1" hidden="1" customWidth="1"/>
    <col min="24" max="24" width="19.125" style="15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19"/>
    </row>
    <row r="2" spans="2:21" ht="18" customHeight="1">
      <c r="B2" s="32"/>
      <c r="F2" s="33"/>
      <c r="G2" s="33"/>
      <c r="H2" s="33"/>
      <c r="I2" s="33"/>
      <c r="J2" s="33"/>
      <c r="K2" s="60" t="s">
        <v>119</v>
      </c>
      <c r="L2" s="33"/>
      <c r="M2" s="33"/>
      <c r="N2" s="33"/>
      <c r="O2" s="40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34"/>
      <c r="L3" s="34" t="s">
        <v>118</v>
      </c>
      <c r="M3" s="34"/>
      <c r="N3" s="34"/>
      <c r="O3" s="34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Y5" s="15"/>
      <c r="Z5" s="15"/>
    </row>
    <row r="6" spans="2:18" s="15" customFormat="1" ht="18" customHeight="1">
      <c r="B6" s="27"/>
      <c r="F6" s="54">
        <f>+F9-F13</f>
        <v>0</v>
      </c>
      <c r="G6" s="54">
        <f aca="true" t="shared" si="0" ref="G6:R6">+G9-G13</f>
        <v>0</v>
      </c>
      <c r="H6" s="54">
        <f t="shared" si="0"/>
        <v>0</v>
      </c>
      <c r="I6" s="54">
        <f t="shared" si="0"/>
        <v>0</v>
      </c>
      <c r="J6" s="54">
        <f t="shared" si="0"/>
        <v>0</v>
      </c>
      <c r="K6" s="54">
        <f t="shared" si="0"/>
        <v>0</v>
      </c>
      <c r="L6" s="54">
        <f t="shared" si="0"/>
        <v>1044000</v>
      </c>
      <c r="M6" s="54">
        <f t="shared" si="0"/>
        <v>0</v>
      </c>
      <c r="N6" s="54">
        <f t="shared" si="0"/>
        <v>0</v>
      </c>
      <c r="O6" s="54">
        <f t="shared" si="0"/>
        <v>0</v>
      </c>
      <c r="P6" s="54">
        <f t="shared" si="0"/>
        <v>0</v>
      </c>
      <c r="Q6" s="54">
        <f t="shared" si="0"/>
        <v>0</v>
      </c>
      <c r="R6" s="54">
        <f t="shared" si="0"/>
        <v>0</v>
      </c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52" t="s">
        <v>103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104</v>
      </c>
      <c r="G8" s="9" t="s">
        <v>105</v>
      </c>
      <c r="H8" s="9" t="s">
        <v>106</v>
      </c>
      <c r="I8" s="9" t="s">
        <v>107</v>
      </c>
      <c r="J8" s="9" t="s">
        <v>108</v>
      </c>
      <c r="K8" s="9" t="s">
        <v>109</v>
      </c>
      <c r="L8" s="9" t="s">
        <v>110</v>
      </c>
      <c r="M8" s="9" t="s">
        <v>111</v>
      </c>
      <c r="N8" s="9" t="s">
        <v>112</v>
      </c>
      <c r="O8" s="9" t="s">
        <v>113</v>
      </c>
      <c r="P8" s="9" t="s">
        <v>114</v>
      </c>
      <c r="Q8" s="9" t="s">
        <v>115</v>
      </c>
      <c r="R8" s="9" t="s">
        <v>116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70" customFormat="1" ht="24.75" customHeight="1">
      <c r="A9" s="61"/>
      <c r="B9" s="62" t="s">
        <v>0</v>
      </c>
      <c r="C9" s="63"/>
      <c r="D9" s="64" t="s">
        <v>1</v>
      </c>
      <c r="E9" s="65"/>
      <c r="F9" s="66">
        <f>+SUM(F11:F12)</f>
        <v>0</v>
      </c>
      <c r="G9" s="66">
        <f aca="true" t="shared" si="1" ref="G9:T9">+SUM(G11:G12)</f>
        <v>210410</v>
      </c>
      <c r="H9" s="66">
        <f t="shared" si="1"/>
        <v>240634</v>
      </c>
      <c r="I9" s="66">
        <f t="shared" si="1"/>
        <v>9430496</v>
      </c>
      <c r="J9" s="66">
        <f t="shared" si="1"/>
        <v>130812721</v>
      </c>
      <c r="K9" s="66">
        <f t="shared" si="1"/>
        <v>581829225</v>
      </c>
      <c r="L9" s="66">
        <f t="shared" si="1"/>
        <v>23172423</v>
      </c>
      <c r="M9" s="66">
        <f t="shared" si="1"/>
        <v>55033938</v>
      </c>
      <c r="N9" s="66">
        <f t="shared" si="1"/>
        <v>175898</v>
      </c>
      <c r="O9" s="66">
        <f t="shared" si="1"/>
        <v>129907392</v>
      </c>
      <c r="P9" s="66">
        <f t="shared" si="1"/>
        <v>26309</v>
      </c>
      <c r="Q9" s="66">
        <f t="shared" si="1"/>
        <v>11772901</v>
      </c>
      <c r="R9" s="66">
        <f t="shared" si="1"/>
        <v>8638619</v>
      </c>
      <c r="S9" s="66">
        <f t="shared" si="1"/>
        <v>0</v>
      </c>
      <c r="T9" s="66">
        <f t="shared" si="1"/>
        <v>0</v>
      </c>
      <c r="U9" s="66">
        <f>SUM(U11,U12)</f>
        <v>951250966</v>
      </c>
      <c r="V9" s="67"/>
      <c r="W9" s="68" t="e">
        <f>SUM(#REF!,#REF!,#REF!,#REF!,#REF!,#REF!,#REF!,W10,W11,W12,#REF!)</f>
        <v>#REF!</v>
      </c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</row>
    <row r="10" spans="1:34" s="17" customFormat="1" ht="22.5" customHeight="1">
      <c r="A10" s="24"/>
      <c r="B10" s="22"/>
      <c r="D10" s="2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f>SUM(F10:T10)</f>
        <v>0</v>
      </c>
      <c r="V10" s="25"/>
      <c r="W10" s="5">
        <f aca="true" t="shared" si="2" ref="W10:W29">+U10-T10-S10</f>
        <v>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73</v>
      </c>
      <c r="D11" s="23" t="s">
        <v>51</v>
      </c>
      <c r="F11" s="11"/>
      <c r="G11" s="11">
        <v>210410</v>
      </c>
      <c r="H11" s="11">
        <v>240634</v>
      </c>
      <c r="I11" s="11">
        <v>9430496</v>
      </c>
      <c r="J11" s="11">
        <v>130812721</v>
      </c>
      <c r="K11" s="11">
        <v>581829225</v>
      </c>
      <c r="L11" s="11">
        <v>23172423</v>
      </c>
      <c r="M11" s="11">
        <v>55033938</v>
      </c>
      <c r="N11" s="11">
        <v>175898</v>
      </c>
      <c r="O11" s="11">
        <v>129907392</v>
      </c>
      <c r="P11" s="11">
        <v>26309</v>
      </c>
      <c r="Q11" s="11">
        <v>11772901</v>
      </c>
      <c r="R11" s="11">
        <v>8638619</v>
      </c>
      <c r="S11" s="11"/>
      <c r="T11" s="11"/>
      <c r="U11" s="11">
        <f>SUM(F11:T11)</f>
        <v>951250966</v>
      </c>
      <c r="V11" s="25"/>
      <c r="W11" s="5">
        <f t="shared" si="2"/>
        <v>951250966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/>
      <c r="D12" s="2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>
        <f>SUM(F12:T12)</f>
        <v>0</v>
      </c>
      <c r="V12" s="25"/>
      <c r="W12" s="5">
        <f t="shared" si="2"/>
        <v>0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70" customFormat="1" ht="24.75" customHeight="1">
      <c r="A13" s="61"/>
      <c r="B13" s="71"/>
      <c r="C13" s="63"/>
      <c r="D13" s="64" t="s">
        <v>6</v>
      </c>
      <c r="E13" s="65"/>
      <c r="F13" s="66">
        <f aca="true" t="shared" si="3" ref="F13:U13">SUM(F14,F15,F16,F25,F29)</f>
        <v>0</v>
      </c>
      <c r="G13" s="66">
        <f t="shared" si="3"/>
        <v>210410</v>
      </c>
      <c r="H13" s="66">
        <f t="shared" si="3"/>
        <v>240634</v>
      </c>
      <c r="I13" s="66">
        <f t="shared" si="3"/>
        <v>9430496</v>
      </c>
      <c r="J13" s="66">
        <f t="shared" si="3"/>
        <v>130812721</v>
      </c>
      <c r="K13" s="66">
        <f t="shared" si="3"/>
        <v>581829225</v>
      </c>
      <c r="L13" s="66">
        <f t="shared" si="3"/>
        <v>22128423</v>
      </c>
      <c r="M13" s="66">
        <f t="shared" si="3"/>
        <v>55033938</v>
      </c>
      <c r="N13" s="66">
        <f t="shared" si="3"/>
        <v>175898</v>
      </c>
      <c r="O13" s="66">
        <f t="shared" si="3"/>
        <v>129907392</v>
      </c>
      <c r="P13" s="66">
        <f t="shared" si="3"/>
        <v>26309</v>
      </c>
      <c r="Q13" s="66">
        <f t="shared" si="3"/>
        <v>11772901</v>
      </c>
      <c r="R13" s="66">
        <f t="shared" si="3"/>
        <v>8638619</v>
      </c>
      <c r="S13" s="66">
        <f t="shared" si="3"/>
        <v>0</v>
      </c>
      <c r="T13" s="66">
        <f t="shared" si="3"/>
        <v>0</v>
      </c>
      <c r="U13" s="66">
        <f t="shared" si="3"/>
        <v>951250966</v>
      </c>
      <c r="V13" s="69"/>
      <c r="W13" s="72" t="e">
        <f>SUM(W14,W15,#REF!,#REF!,#REF!,#REF!,W16,W25:W25,#REF!,#REF!,#REF!,W29)</f>
        <v>#REF!</v>
      </c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</row>
    <row r="14" spans="1:34" s="17" customFormat="1" ht="22.5" customHeight="1">
      <c r="A14" s="24"/>
      <c r="B14" s="22" t="s">
        <v>7</v>
      </c>
      <c r="D14" s="23" t="s">
        <v>8</v>
      </c>
      <c r="F14" s="11"/>
      <c r="G14" s="11">
        <v>195928</v>
      </c>
      <c r="H14" s="11">
        <v>222015</v>
      </c>
      <c r="I14" s="11">
        <v>285858</v>
      </c>
      <c r="J14" s="11">
        <v>1240345</v>
      </c>
      <c r="K14" s="11">
        <v>7016304</v>
      </c>
      <c r="L14" s="11">
        <v>634783</v>
      </c>
      <c r="M14" s="11">
        <v>484414</v>
      </c>
      <c r="N14" s="11">
        <v>164864</v>
      </c>
      <c r="O14" s="11"/>
      <c r="P14" s="11">
        <v>26309</v>
      </c>
      <c r="Q14" s="11"/>
      <c r="R14" s="11">
        <v>412928</v>
      </c>
      <c r="S14" s="11"/>
      <c r="T14" s="11"/>
      <c r="U14" s="11">
        <f>SUM(F14:T14)</f>
        <v>10683748</v>
      </c>
      <c r="V14" s="25"/>
      <c r="W14" s="5">
        <f t="shared" si="2"/>
        <v>10683748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>
      <c r="A15" s="24"/>
      <c r="B15" s="22" t="s">
        <v>9</v>
      </c>
      <c r="D15" s="23" t="s">
        <v>10</v>
      </c>
      <c r="F15" s="11"/>
      <c r="G15" s="11">
        <v>14482</v>
      </c>
      <c r="H15" s="11">
        <v>18619</v>
      </c>
      <c r="I15" s="11">
        <v>5516</v>
      </c>
      <c r="J15" s="11">
        <v>113092</v>
      </c>
      <c r="K15" s="11">
        <v>918471</v>
      </c>
      <c r="L15" s="11">
        <v>30342</v>
      </c>
      <c r="M15" s="11">
        <v>48464.00000000001</v>
      </c>
      <c r="N15" s="11">
        <v>11034</v>
      </c>
      <c r="O15" s="11"/>
      <c r="P15" s="11"/>
      <c r="Q15" s="11"/>
      <c r="R15" s="11">
        <v>27584</v>
      </c>
      <c r="S15" s="11"/>
      <c r="T15" s="11"/>
      <c r="U15" s="11">
        <f>SUM(F15:T15)</f>
        <v>1187604</v>
      </c>
      <c r="V15" s="25"/>
      <c r="W15" s="5">
        <f t="shared" si="2"/>
        <v>1187604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5" customFormat="1" ht="22.5" customHeight="1">
      <c r="A16" s="24"/>
      <c r="B16" s="22" t="s">
        <v>76</v>
      </c>
      <c r="C16" s="17"/>
      <c r="D16" s="28" t="s">
        <v>68</v>
      </c>
      <c r="E16" s="17"/>
      <c r="F16" s="11">
        <f aca="true" t="shared" si="4" ref="F16:R16">SUM(F17:F23)</f>
        <v>0</v>
      </c>
      <c r="G16" s="11">
        <f t="shared" si="4"/>
        <v>0</v>
      </c>
      <c r="H16" s="11">
        <f t="shared" si="4"/>
        <v>0</v>
      </c>
      <c r="I16" s="11">
        <f t="shared" si="4"/>
        <v>193140</v>
      </c>
      <c r="J16" s="11">
        <f t="shared" si="4"/>
        <v>290232</v>
      </c>
      <c r="K16" s="11">
        <f t="shared" si="4"/>
        <v>5337972</v>
      </c>
      <c r="L16" s="11">
        <f t="shared" si="4"/>
        <v>0</v>
      </c>
      <c r="M16" s="11">
        <f>SUM(M17:M24)</f>
        <v>0</v>
      </c>
      <c r="N16" s="11">
        <f t="shared" si="4"/>
        <v>0</v>
      </c>
      <c r="O16" s="11">
        <f>SUM(O17:O23)</f>
        <v>97092</v>
      </c>
      <c r="P16" s="11">
        <f t="shared" si="4"/>
        <v>0</v>
      </c>
      <c r="Q16" s="11">
        <f>SUM(Q17:Q23)</f>
        <v>0</v>
      </c>
      <c r="R16" s="11">
        <f t="shared" si="4"/>
        <v>422820</v>
      </c>
      <c r="S16" s="11">
        <f>SUM(S17:S23)</f>
        <v>0</v>
      </c>
      <c r="T16" s="11">
        <f>SUM(T17:T23)</f>
        <v>0</v>
      </c>
      <c r="U16" s="11">
        <f>SUM(U17:U24)</f>
        <v>7385256</v>
      </c>
      <c r="V16" s="6"/>
      <c r="W16" s="5">
        <f t="shared" si="2"/>
        <v>7385256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s="17" customFormat="1" ht="22.5" customHeight="1">
      <c r="A17" s="24"/>
      <c r="B17" s="38" t="s">
        <v>20</v>
      </c>
      <c r="C17" s="36"/>
      <c r="D17" s="39" t="s">
        <v>38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>
        <f aca="true" t="shared" si="5" ref="U17:U24">SUM(F17:T17)</f>
        <v>0</v>
      </c>
      <c r="V17" s="25"/>
      <c r="W17" s="5">
        <f t="shared" si="2"/>
        <v>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>
      <c r="A18" s="24"/>
      <c r="B18" s="26" t="s">
        <v>39</v>
      </c>
      <c r="D18" s="23" t="s">
        <v>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>
        <f t="shared" si="5"/>
        <v>0</v>
      </c>
      <c r="V18" s="25"/>
      <c r="W18" s="5">
        <f t="shared" si="2"/>
        <v>0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6" t="s">
        <v>31</v>
      </c>
      <c r="D19" s="23" t="s">
        <v>33</v>
      </c>
      <c r="F19" s="11"/>
      <c r="G19" s="11"/>
      <c r="H19" s="11"/>
      <c r="I19" s="11">
        <v>193140</v>
      </c>
      <c r="J19" s="11">
        <v>290232</v>
      </c>
      <c r="K19" s="11">
        <v>1861452</v>
      </c>
      <c r="L19" s="11"/>
      <c r="M19" s="11"/>
      <c r="N19" s="11"/>
      <c r="O19" s="11">
        <v>97092</v>
      </c>
      <c r="P19" s="11"/>
      <c r="Q19" s="11"/>
      <c r="R19" s="11">
        <v>251604</v>
      </c>
      <c r="S19" s="11"/>
      <c r="T19" s="11"/>
      <c r="U19" s="11">
        <f t="shared" si="5"/>
        <v>2693520</v>
      </c>
      <c r="V19" s="25"/>
      <c r="W19" s="5">
        <f t="shared" si="2"/>
        <v>2693520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6" t="s">
        <v>32</v>
      </c>
      <c r="D20" s="23" t="s">
        <v>34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5"/>
        <v>0</v>
      </c>
      <c r="V20" s="25"/>
      <c r="W20" s="5">
        <f t="shared" si="2"/>
        <v>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6" t="s">
        <v>37</v>
      </c>
      <c r="D21" s="23" t="s">
        <v>47</v>
      </c>
      <c r="F21" s="11"/>
      <c r="G21" s="11"/>
      <c r="H21" s="11"/>
      <c r="I21" s="11"/>
      <c r="J21" s="11"/>
      <c r="K21" s="11">
        <v>3476520</v>
      </c>
      <c r="L21" s="11"/>
      <c r="M21" s="11"/>
      <c r="N21" s="11"/>
      <c r="O21" s="11"/>
      <c r="P21" s="11"/>
      <c r="Q21" s="11"/>
      <c r="R21" s="11"/>
      <c r="S21" s="11"/>
      <c r="T21" s="11"/>
      <c r="U21" s="11">
        <f t="shared" si="5"/>
        <v>3476520</v>
      </c>
      <c r="V21" s="25"/>
      <c r="W21" s="5">
        <f t="shared" si="2"/>
        <v>3476520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6" t="s">
        <v>21</v>
      </c>
      <c r="D22" s="23" t="s">
        <v>36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>
        <v>171216</v>
      </c>
      <c r="S22" s="11"/>
      <c r="T22" s="11"/>
      <c r="U22" s="11">
        <f t="shared" si="5"/>
        <v>171216</v>
      </c>
      <c r="V22" s="25"/>
      <c r="W22" s="5">
        <f t="shared" si="2"/>
        <v>171216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6" t="s">
        <v>23</v>
      </c>
      <c r="D23" s="23" t="s">
        <v>35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5"/>
        <v>0</v>
      </c>
      <c r="V23" s="25"/>
      <c r="W23" s="5">
        <f t="shared" si="2"/>
        <v>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6" t="s">
        <v>96</v>
      </c>
      <c r="D24" s="23" t="s">
        <v>97</v>
      </c>
      <c r="F24" s="11"/>
      <c r="G24" s="11"/>
      <c r="H24" s="11"/>
      <c r="I24" s="11"/>
      <c r="J24" s="11"/>
      <c r="K24" s="11"/>
      <c r="L24" s="11">
        <v>1044000</v>
      </c>
      <c r="M24" s="11"/>
      <c r="N24" s="11"/>
      <c r="O24" s="11"/>
      <c r="P24" s="11"/>
      <c r="Q24" s="11"/>
      <c r="R24" s="11"/>
      <c r="S24" s="11"/>
      <c r="T24" s="11"/>
      <c r="U24" s="11">
        <f t="shared" si="5"/>
        <v>1044000</v>
      </c>
      <c r="V24" s="25"/>
      <c r="W24" s="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ht="22.5" customHeight="1">
      <c r="A25" s="3"/>
      <c r="B25" s="29" t="s">
        <v>77</v>
      </c>
      <c r="C25" s="30"/>
      <c r="D25" s="31" t="s">
        <v>15</v>
      </c>
      <c r="E25" s="17"/>
      <c r="F25" s="13">
        <f aca="true" t="shared" si="6" ref="F25:P25">SUM(F26,F27,F28)</f>
        <v>0</v>
      </c>
      <c r="G25" s="13">
        <f t="shared" si="6"/>
        <v>0</v>
      </c>
      <c r="H25" s="13">
        <f t="shared" si="6"/>
        <v>0</v>
      </c>
      <c r="I25" s="13">
        <f t="shared" si="6"/>
        <v>8945982</v>
      </c>
      <c r="J25" s="13">
        <f t="shared" si="6"/>
        <v>129169052</v>
      </c>
      <c r="K25" s="13">
        <f t="shared" si="6"/>
        <v>568556478</v>
      </c>
      <c r="L25" s="13">
        <f t="shared" si="6"/>
        <v>21463298</v>
      </c>
      <c r="M25" s="13">
        <f t="shared" si="6"/>
        <v>54501060</v>
      </c>
      <c r="N25" s="13">
        <f t="shared" si="6"/>
        <v>0</v>
      </c>
      <c r="O25" s="13">
        <f t="shared" si="6"/>
        <v>129810300</v>
      </c>
      <c r="P25" s="13">
        <f t="shared" si="6"/>
        <v>0</v>
      </c>
      <c r="Q25" s="13">
        <f>SUM(Q26,Q27,Q28)</f>
        <v>11772901</v>
      </c>
      <c r="R25" s="13">
        <f>SUM(R26,R27,R28)</f>
        <v>7775287</v>
      </c>
      <c r="S25" s="13">
        <f>SUM(S26,S27,S28)</f>
        <v>0</v>
      </c>
      <c r="T25" s="13">
        <f>SUM(T26,T27,T28)</f>
        <v>0</v>
      </c>
      <c r="U25" s="53">
        <f>SUM(U26,U27,U28)</f>
        <v>931994358</v>
      </c>
      <c r="V25" s="2"/>
      <c r="W25" s="5">
        <f t="shared" si="2"/>
        <v>931994358</v>
      </c>
      <c r="X25" s="6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17" customFormat="1" ht="22.5" customHeight="1">
      <c r="A26" s="24"/>
      <c r="B26" s="26" t="s">
        <v>20</v>
      </c>
      <c r="D26" s="23" t="s">
        <v>42</v>
      </c>
      <c r="F26" s="11"/>
      <c r="G26" s="11"/>
      <c r="H26" s="11"/>
      <c r="I26" s="11"/>
      <c r="J26" s="11">
        <v>1567722</v>
      </c>
      <c r="K26" s="11">
        <v>855036</v>
      </c>
      <c r="L26" s="11"/>
      <c r="M26" s="11">
        <v>1126957</v>
      </c>
      <c r="N26" s="11"/>
      <c r="O26" s="11"/>
      <c r="P26" s="11"/>
      <c r="Q26" s="11"/>
      <c r="R26" s="11">
        <v>1386955</v>
      </c>
      <c r="S26" s="11"/>
      <c r="T26" s="11"/>
      <c r="U26" s="11">
        <f>SUM(F26:T26)</f>
        <v>4936670</v>
      </c>
      <c r="V26" s="25"/>
      <c r="W26" s="5">
        <f t="shared" si="2"/>
        <v>4936670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>
      <c r="A27" s="24"/>
      <c r="B27" s="26" t="s">
        <v>39</v>
      </c>
      <c r="D27" s="23" t="s">
        <v>43</v>
      </c>
      <c r="F27" s="11"/>
      <c r="G27" s="11"/>
      <c r="H27" s="11"/>
      <c r="I27" s="11">
        <v>8945982</v>
      </c>
      <c r="J27" s="11">
        <v>127601330</v>
      </c>
      <c r="K27" s="11">
        <v>567701442</v>
      </c>
      <c r="L27" s="11">
        <v>21463298</v>
      </c>
      <c r="M27" s="11">
        <v>53374103</v>
      </c>
      <c r="N27" s="11"/>
      <c r="O27" s="11">
        <v>129810300</v>
      </c>
      <c r="P27" s="11"/>
      <c r="Q27" s="11">
        <v>11772901</v>
      </c>
      <c r="R27" s="11">
        <v>6388332</v>
      </c>
      <c r="S27" s="11"/>
      <c r="T27" s="11"/>
      <c r="U27" s="11">
        <f>SUM(F27:T27)</f>
        <v>927057688</v>
      </c>
      <c r="V27" s="25"/>
      <c r="W27" s="5">
        <f t="shared" si="2"/>
        <v>927057688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6" t="s">
        <v>31</v>
      </c>
      <c r="D28" s="23" t="s">
        <v>101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>
        <f>SUM(F28:T28)</f>
        <v>0</v>
      </c>
      <c r="V28" s="25"/>
      <c r="W28" s="5">
        <f t="shared" si="2"/>
        <v>0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9" t="s">
        <v>78</v>
      </c>
      <c r="C29" s="30"/>
      <c r="D29" s="31" t="s">
        <v>41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>
        <f>SUM(F29:T29)</f>
        <v>0</v>
      </c>
      <c r="V29" s="25"/>
      <c r="W29" s="5">
        <f t="shared" si="2"/>
        <v>0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6:34" ht="25.5" customHeight="1"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4"/>
      <c r="V30" s="2"/>
      <c r="W30" s="2"/>
      <c r="X30" s="6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6:34" ht="18" customHeight="1" hidden="1"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f>+S9-S13</f>
        <v>0</v>
      </c>
      <c r="T31" s="10">
        <f>+T9-T13</f>
        <v>0</v>
      </c>
      <c r="U31" s="4">
        <f>+U9-U13</f>
        <v>0</v>
      </c>
      <c r="V31" s="4">
        <f>+V9-V13</f>
        <v>0</v>
      </c>
      <c r="W31" s="4" t="e">
        <f>+W9-W13</f>
        <v>#REF!</v>
      </c>
      <c r="X31" s="6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8" customHeight="1"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4"/>
      <c r="V32" s="2"/>
      <c r="W32" s="2"/>
      <c r="X32" s="6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4"/>
      <c r="V33" s="2"/>
      <c r="W33" s="2"/>
      <c r="X33" s="6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4"/>
      <c r="V34" s="2"/>
      <c r="W34" s="2"/>
      <c r="X34" s="6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4"/>
      <c r="V35" s="2"/>
      <c r="W35" s="2"/>
      <c r="X35" s="6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2"/>
      <c r="V36" s="2"/>
      <c r="W36" s="2"/>
      <c r="X36" s="6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2"/>
      <c r="V37" s="2"/>
      <c r="W37" s="2"/>
      <c r="X37" s="6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6"/>
      <c r="G38" s="6"/>
      <c r="H38" s="6"/>
      <c r="I38" s="6"/>
      <c r="J38" s="6"/>
      <c r="K38" s="6"/>
      <c r="L38" s="37"/>
      <c r="M38" s="6"/>
      <c r="N38" s="6"/>
      <c r="O38" s="6"/>
      <c r="P38" s="6"/>
      <c r="Q38" s="6"/>
      <c r="R38" s="6"/>
      <c r="S38" s="6"/>
      <c r="T38" s="6"/>
      <c r="U38" s="2"/>
      <c r="V38" s="2"/>
      <c r="W38" s="2"/>
      <c r="X38" s="6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2"/>
      <c r="V39" s="2"/>
      <c r="W39" s="2"/>
      <c r="X39" s="6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2"/>
      <c r="V40" s="2"/>
      <c r="W40" s="2"/>
      <c r="X40" s="6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2"/>
      <c r="V41" s="2"/>
      <c r="W41" s="2"/>
      <c r="X41" s="6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2"/>
      <c r="V42" s="2"/>
      <c r="W42" s="2"/>
      <c r="X42" s="6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2"/>
      <c r="V43" s="2"/>
      <c r="W43" s="2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2"/>
      <c r="V44" s="2"/>
      <c r="W44" s="2"/>
      <c r="X44" s="6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2"/>
      <c r="V45" s="2"/>
      <c r="W45" s="2"/>
      <c r="X45" s="6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2"/>
      <c r="V46" s="2"/>
      <c r="W46" s="2"/>
      <c r="X46" s="6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2"/>
      <c r="V47" s="2"/>
      <c r="W47" s="2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2"/>
      <c r="V48" s="2"/>
      <c r="W48" s="2"/>
      <c r="X48" s="6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2"/>
      <c r="V49" s="2"/>
      <c r="W49" s="2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2"/>
      <c r="V50" s="2"/>
      <c r="W50" s="2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2"/>
      <c r="V51" s="2"/>
      <c r="W51" s="2"/>
      <c r="X51" s="6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2"/>
      <c r="V52" s="2"/>
      <c r="W52" s="2"/>
      <c r="X52" s="6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2"/>
      <c r="V53" s="2"/>
      <c r="W53" s="2"/>
      <c r="X53" s="6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2"/>
      <c r="V54" s="2"/>
      <c r="W54" s="2"/>
      <c r="X54" s="6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2"/>
      <c r="V55" s="2"/>
      <c r="W55" s="2"/>
      <c r="X55" s="6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6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6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6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6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22:34" ht="18" customHeight="1">
      <c r="V60" s="2"/>
      <c r="W60" s="2"/>
      <c r="X60" s="6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6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6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6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6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6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6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6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6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6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6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6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6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6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6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6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6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6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6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6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6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6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6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6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6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6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6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6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6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6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6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6"/>
      <c r="Y91" s="2"/>
      <c r="Z91" s="2"/>
      <c r="AA91" s="2"/>
      <c r="AB91" s="2"/>
      <c r="AC91" s="2"/>
      <c r="AD91" s="2"/>
      <c r="AE91" s="2"/>
      <c r="AF91" s="2"/>
      <c r="AG91" s="2"/>
      <c r="AH91" s="2"/>
    </row>
  </sheetData>
  <sheetProtection/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paperSize="122" scale="42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3"/>
  <sheetViews>
    <sheetView tabSelected="1" zoomScale="70" zoomScaleNormal="70" zoomScalePageLayoutView="0" workbookViewId="0" topLeftCell="A1">
      <selection activeCell="L9" sqref="L8:L9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3.625" style="15" customWidth="1"/>
    <col min="6" max="6" width="13.50390625" style="15" customWidth="1"/>
    <col min="7" max="8" width="13.25390625" style="15" customWidth="1"/>
    <col min="9" max="9" width="14.50390625" style="15" customWidth="1"/>
    <col min="10" max="10" width="16.00390625" style="15" customWidth="1"/>
    <col min="11" max="11" width="18.125" style="15" customWidth="1"/>
    <col min="12" max="12" width="15.00390625" style="15" customWidth="1"/>
    <col min="13" max="13" width="14.625" style="15" customWidth="1"/>
    <col min="14" max="14" width="15.875" style="15" customWidth="1"/>
    <col min="15" max="15" width="16.375" style="15" customWidth="1"/>
    <col min="16" max="16" width="14.75390625" style="15" customWidth="1"/>
    <col min="17" max="17" width="16.375" style="15" customWidth="1"/>
    <col min="18" max="18" width="15.00390625" style="15" customWidth="1"/>
    <col min="19" max="19" width="13.125" style="15" customWidth="1"/>
    <col min="20" max="20" width="15.25390625" style="15" customWidth="1"/>
    <col min="21" max="21" width="18.75390625" style="1" customWidth="1"/>
    <col min="22" max="22" width="2.50390625" style="1" hidden="1" customWidth="1"/>
    <col min="23" max="23" width="18.375" style="1" hidden="1" customWidth="1"/>
    <col min="24" max="24" width="19.125" style="15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19"/>
    </row>
    <row r="2" spans="2:21" ht="18" customHeight="1">
      <c r="B2" s="32"/>
      <c r="F2" s="33"/>
      <c r="G2" s="33"/>
      <c r="H2" s="33"/>
      <c r="I2" s="33"/>
      <c r="J2" s="33"/>
      <c r="K2" s="74" t="s">
        <v>120</v>
      </c>
      <c r="L2" s="74"/>
      <c r="M2" s="74"/>
      <c r="N2" s="74"/>
      <c r="O2" s="74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73" t="s">
        <v>118</v>
      </c>
      <c r="L3" s="73"/>
      <c r="M3" s="73"/>
      <c r="N3" s="73"/>
      <c r="O3" s="73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Y5" s="15"/>
      <c r="Z5" s="15"/>
    </row>
    <row r="6" s="15" customFormat="1" ht="18" customHeight="1">
      <c r="B6" s="27"/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52" t="s">
        <v>103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104</v>
      </c>
      <c r="G8" s="9" t="s">
        <v>105</v>
      </c>
      <c r="H8" s="9" t="s">
        <v>106</v>
      </c>
      <c r="I8" s="9" t="s">
        <v>107</v>
      </c>
      <c r="J8" s="9" t="s">
        <v>108</v>
      </c>
      <c r="K8" s="9" t="s">
        <v>109</v>
      </c>
      <c r="L8" s="9" t="s">
        <v>110</v>
      </c>
      <c r="M8" s="9" t="s">
        <v>111</v>
      </c>
      <c r="N8" s="9" t="s">
        <v>112</v>
      </c>
      <c r="O8" s="9" t="s">
        <v>113</v>
      </c>
      <c r="P8" s="9" t="s">
        <v>114</v>
      </c>
      <c r="Q8" s="9" t="s">
        <v>115</v>
      </c>
      <c r="R8" s="9" t="s">
        <v>116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70" customFormat="1" ht="24.75" customHeight="1">
      <c r="A9" s="61"/>
      <c r="B9" s="62" t="s">
        <v>0</v>
      </c>
      <c r="C9" s="63"/>
      <c r="D9" s="64" t="s">
        <v>1</v>
      </c>
      <c r="E9" s="65"/>
      <c r="F9" s="66">
        <f>+SUM(F11:F14)</f>
        <v>1080.207</v>
      </c>
      <c r="G9" s="66">
        <f aca="true" t="shared" si="0" ref="G9:X9">+SUM(G11:G14)</f>
        <v>41786.583</v>
      </c>
      <c r="H9" s="66">
        <f t="shared" si="0"/>
        <v>19003.485</v>
      </c>
      <c r="I9" s="66">
        <f t="shared" si="0"/>
        <v>315121.903</v>
      </c>
      <c r="J9" s="66">
        <f t="shared" si="0"/>
        <v>13447579.923</v>
      </c>
      <c r="K9" s="66">
        <f t="shared" si="0"/>
        <v>112717824.54800001</v>
      </c>
      <c r="L9" s="66">
        <f t="shared" si="0"/>
        <v>3460523</v>
      </c>
      <c r="M9" s="66">
        <f t="shared" si="0"/>
        <v>17553565.815</v>
      </c>
      <c r="N9" s="66">
        <f t="shared" si="0"/>
        <v>15963.619999999999</v>
      </c>
      <c r="O9" s="66">
        <f t="shared" si="0"/>
        <v>16528041.886</v>
      </c>
      <c r="P9" s="66">
        <f t="shared" si="0"/>
        <v>281459.928</v>
      </c>
      <c r="Q9" s="66">
        <f t="shared" si="0"/>
        <v>92792</v>
      </c>
      <c r="R9" s="66">
        <f t="shared" si="0"/>
        <v>867707.257</v>
      </c>
      <c r="S9" s="66">
        <f t="shared" si="0"/>
        <v>0</v>
      </c>
      <c r="T9" s="66">
        <f t="shared" si="0"/>
        <v>0</v>
      </c>
      <c r="U9" s="66">
        <f t="shared" si="0"/>
        <v>165342450.15500003</v>
      </c>
      <c r="V9" s="66">
        <f t="shared" si="0"/>
        <v>0</v>
      </c>
      <c r="W9" s="66">
        <f t="shared" si="0"/>
        <v>165208160.56700003</v>
      </c>
      <c r="X9" s="66">
        <f t="shared" si="0"/>
        <v>0</v>
      </c>
      <c r="Y9" s="69"/>
      <c r="Z9" s="69"/>
      <c r="AA9" s="69"/>
      <c r="AB9" s="69"/>
      <c r="AC9" s="69"/>
      <c r="AD9" s="69"/>
      <c r="AE9" s="69"/>
      <c r="AF9" s="69"/>
      <c r="AG9" s="69"/>
      <c r="AH9" s="69"/>
    </row>
    <row r="10" spans="1:34" s="17" customFormat="1" ht="22.5" customHeight="1">
      <c r="A10" s="24"/>
      <c r="B10" s="22"/>
      <c r="D10" s="2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f>SUM(F10:T10)</f>
        <v>0</v>
      </c>
      <c r="V10" s="25"/>
      <c r="W10" s="5">
        <f aca="true" t="shared" si="1" ref="W10:W31">+U10-T10-S10</f>
        <v>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25</v>
      </c>
      <c r="D11" s="23" t="s">
        <v>26</v>
      </c>
      <c r="F11" s="11"/>
      <c r="G11" s="11"/>
      <c r="H11" s="11"/>
      <c r="I11" s="11"/>
      <c r="J11" s="11">
        <v>668.369</v>
      </c>
      <c r="K11" s="11">
        <v>95072.32500000001</v>
      </c>
      <c r="L11" s="11"/>
      <c r="M11" s="11">
        <v>8804.124</v>
      </c>
      <c r="N11" s="11"/>
      <c r="O11" s="11">
        <v>1218.604</v>
      </c>
      <c r="P11" s="11"/>
      <c r="Q11" s="11"/>
      <c r="R11" s="11"/>
      <c r="S11" s="11"/>
      <c r="T11" s="11"/>
      <c r="U11" s="11">
        <f>SUM(F11:T11)</f>
        <v>105763.42200000002</v>
      </c>
      <c r="V11" s="25"/>
      <c r="W11" s="5">
        <f>+U11-T11-S11</f>
        <v>105763.42200000002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 t="s">
        <v>72</v>
      </c>
      <c r="D12" s="23" t="s">
        <v>29</v>
      </c>
      <c r="F12" s="11"/>
      <c r="G12" s="11"/>
      <c r="H12" s="11"/>
      <c r="I12" s="11"/>
      <c r="J12" s="11">
        <v>31219.743</v>
      </c>
      <c r="K12" s="11">
        <v>88917.761</v>
      </c>
      <c r="L12" s="11"/>
      <c r="M12" s="11">
        <v>6089.857</v>
      </c>
      <c r="N12" s="11"/>
      <c r="O12" s="11">
        <v>3746.8469999999998</v>
      </c>
      <c r="P12" s="11"/>
      <c r="Q12" s="11"/>
      <c r="R12" s="11">
        <v>4315.38</v>
      </c>
      <c r="S12" s="11"/>
      <c r="T12" s="11"/>
      <c r="U12" s="11">
        <f>SUM(F12:T12)</f>
        <v>134289.588</v>
      </c>
      <c r="V12" s="25"/>
      <c r="W12" s="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>
      <c r="A13" s="24"/>
      <c r="B13" s="22" t="s">
        <v>73</v>
      </c>
      <c r="D13" s="23" t="s">
        <v>51</v>
      </c>
      <c r="F13" s="11"/>
      <c r="G13" s="11">
        <v>20000</v>
      </c>
      <c r="H13" s="11">
        <v>19000</v>
      </c>
      <c r="I13" s="11">
        <v>0</v>
      </c>
      <c r="J13" s="11">
        <v>0</v>
      </c>
      <c r="K13" s="11">
        <v>55000000</v>
      </c>
      <c r="L13" s="11">
        <v>2000000</v>
      </c>
      <c r="M13" s="11">
        <v>8500000</v>
      </c>
      <c r="N13" s="11">
        <v>10000</v>
      </c>
      <c r="O13" s="11">
        <v>0</v>
      </c>
      <c r="P13" s="11">
        <v>3000</v>
      </c>
      <c r="Q13" s="11">
        <v>0</v>
      </c>
      <c r="R13" s="11">
        <v>0</v>
      </c>
      <c r="S13" s="11"/>
      <c r="T13" s="11"/>
      <c r="U13" s="11">
        <f>SUM(F13:T13)</f>
        <v>65552000</v>
      </c>
      <c r="V13" s="25"/>
      <c r="W13" s="5">
        <f t="shared" si="1"/>
        <v>65552000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17" customFormat="1" ht="22.5" customHeight="1">
      <c r="A14" s="24"/>
      <c r="B14" s="22" t="s">
        <v>74</v>
      </c>
      <c r="D14" s="23" t="s">
        <v>5</v>
      </c>
      <c r="F14" s="11">
        <v>1080.207</v>
      </c>
      <c r="G14" s="11">
        <v>21786.583</v>
      </c>
      <c r="H14" s="11">
        <v>3.485</v>
      </c>
      <c r="I14" s="11">
        <v>315121.903</v>
      </c>
      <c r="J14" s="11">
        <v>13415691.811</v>
      </c>
      <c r="K14" s="11">
        <v>57533834.462</v>
      </c>
      <c r="L14" s="11">
        <v>1460523</v>
      </c>
      <c r="M14" s="11">
        <v>9038671.834</v>
      </c>
      <c r="N14" s="11">
        <v>5963.62</v>
      </c>
      <c r="O14" s="11">
        <v>16523076.435</v>
      </c>
      <c r="P14" s="11">
        <v>278459.928</v>
      </c>
      <c r="Q14" s="11">
        <v>92792</v>
      </c>
      <c r="R14" s="11">
        <v>863391.877</v>
      </c>
      <c r="S14" s="11"/>
      <c r="T14" s="11"/>
      <c r="U14" s="11">
        <f>SUM(F14:T14)</f>
        <v>99550397.14500003</v>
      </c>
      <c r="V14" s="25"/>
      <c r="W14" s="5">
        <f t="shared" si="1"/>
        <v>99550397.14500003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70" customFormat="1" ht="24.75" customHeight="1">
      <c r="A15" s="61"/>
      <c r="B15" s="71"/>
      <c r="C15" s="63"/>
      <c r="D15" s="64" t="s">
        <v>6</v>
      </c>
      <c r="E15" s="65"/>
      <c r="F15" s="66">
        <f aca="true" t="shared" si="2" ref="F15:U15">SUM(F16,F17,F18,F27,F31)</f>
        <v>305.83</v>
      </c>
      <c r="G15" s="66">
        <f t="shared" si="2"/>
        <v>15366.162</v>
      </c>
      <c r="H15" s="66">
        <f t="shared" si="2"/>
        <v>11394.144</v>
      </c>
      <c r="I15" s="66">
        <f t="shared" si="2"/>
        <v>422336.399</v>
      </c>
      <c r="J15" s="66">
        <f t="shared" si="2"/>
        <v>16998190.724999998</v>
      </c>
      <c r="K15" s="66">
        <f t="shared" si="2"/>
        <v>98761444.066</v>
      </c>
      <c r="L15" s="66">
        <f t="shared" si="2"/>
        <v>3439922.877</v>
      </c>
      <c r="M15" s="66">
        <f t="shared" si="2"/>
        <v>16521001.580000002</v>
      </c>
      <c r="N15" s="66">
        <f t="shared" si="2"/>
        <v>14242.926</v>
      </c>
      <c r="O15" s="66">
        <f t="shared" si="2"/>
        <v>17759923.455000002</v>
      </c>
      <c r="P15" s="66">
        <f t="shared" si="2"/>
        <v>272807.164</v>
      </c>
      <c r="Q15" s="66">
        <f t="shared" si="2"/>
        <v>0</v>
      </c>
      <c r="R15" s="66">
        <f t="shared" si="2"/>
        <v>791403.1089999999</v>
      </c>
      <c r="S15" s="66">
        <f t="shared" si="2"/>
        <v>0</v>
      </c>
      <c r="T15" s="66">
        <f t="shared" si="2"/>
        <v>0</v>
      </c>
      <c r="U15" s="66">
        <f t="shared" si="2"/>
        <v>155008338.437</v>
      </c>
      <c r="V15" s="69"/>
      <c r="W15" s="72" t="e">
        <f>SUM(W16,W17,#REF!,#REF!,#REF!,#REF!,W18,W27:W27,#REF!,#REF!,#REF!,W31)</f>
        <v>#REF!</v>
      </c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</row>
    <row r="16" spans="1:34" s="17" customFormat="1" ht="22.5" customHeight="1">
      <c r="A16" s="24"/>
      <c r="B16" s="22" t="s">
        <v>7</v>
      </c>
      <c r="D16" s="23" t="s">
        <v>8</v>
      </c>
      <c r="F16" s="11"/>
      <c r="G16" s="11">
        <v>11900</v>
      </c>
      <c r="H16" s="11">
        <v>11394.144</v>
      </c>
      <c r="I16" s="11">
        <v>16969.861</v>
      </c>
      <c r="J16" s="11">
        <v>62194.50999999999</v>
      </c>
      <c r="K16" s="11">
        <v>119805.492</v>
      </c>
      <c r="L16" s="11">
        <v>39737.194</v>
      </c>
      <c r="M16" s="11">
        <v>41212.409</v>
      </c>
      <c r="N16" s="11">
        <v>8859.154</v>
      </c>
      <c r="O16" s="11"/>
      <c r="P16" s="11">
        <v>0</v>
      </c>
      <c r="Q16" s="11"/>
      <c r="R16" s="11">
        <v>21737.438</v>
      </c>
      <c r="S16" s="11"/>
      <c r="T16" s="11"/>
      <c r="U16" s="11">
        <f>SUM(F16:T16)</f>
        <v>333810.202</v>
      </c>
      <c r="V16" s="25"/>
      <c r="W16" s="5">
        <f t="shared" si="1"/>
        <v>333810.202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7" customFormat="1" ht="22.5" customHeight="1">
      <c r="A17" s="24"/>
      <c r="B17" s="22" t="s">
        <v>9</v>
      </c>
      <c r="D17" s="23" t="s">
        <v>10</v>
      </c>
      <c r="F17" s="11"/>
      <c r="G17" s="11">
        <v>383.055</v>
      </c>
      <c r="H17" s="11">
        <v>0</v>
      </c>
      <c r="I17" s="11">
        <v>0</v>
      </c>
      <c r="J17" s="11">
        <v>12994.753</v>
      </c>
      <c r="K17" s="11">
        <v>6088.386</v>
      </c>
      <c r="L17" s="11">
        <v>0</v>
      </c>
      <c r="M17" s="11">
        <v>1439.843</v>
      </c>
      <c r="N17" s="11">
        <v>0</v>
      </c>
      <c r="O17" s="11"/>
      <c r="P17" s="11"/>
      <c r="Q17" s="11"/>
      <c r="R17" s="11">
        <v>475.952</v>
      </c>
      <c r="S17" s="11"/>
      <c r="T17" s="11"/>
      <c r="U17" s="11">
        <f>SUM(F17:T17)</f>
        <v>21381.989000000005</v>
      </c>
      <c r="V17" s="25"/>
      <c r="W17" s="5">
        <f t="shared" si="1"/>
        <v>21381.989000000005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5" customFormat="1" ht="22.5" customHeight="1">
      <c r="A18" s="24"/>
      <c r="B18" s="22" t="s">
        <v>76</v>
      </c>
      <c r="C18" s="17"/>
      <c r="D18" s="28" t="s">
        <v>68</v>
      </c>
      <c r="E18" s="17"/>
      <c r="F18" s="11">
        <f aca="true" t="shared" si="3" ref="F18:R18">SUM(F19:F25)</f>
        <v>0</v>
      </c>
      <c r="G18" s="11">
        <f t="shared" si="3"/>
        <v>0</v>
      </c>
      <c r="H18" s="11">
        <f t="shared" si="3"/>
        <v>0</v>
      </c>
      <c r="I18" s="11">
        <f t="shared" si="3"/>
        <v>0</v>
      </c>
      <c r="J18" s="11">
        <f t="shared" si="3"/>
        <v>0</v>
      </c>
      <c r="K18" s="11">
        <f t="shared" si="3"/>
        <v>0</v>
      </c>
      <c r="L18" s="11">
        <f t="shared" si="3"/>
        <v>0</v>
      </c>
      <c r="M18" s="11">
        <f>SUM(M19:M26)</f>
        <v>0</v>
      </c>
      <c r="N18" s="11">
        <f t="shared" si="3"/>
        <v>0</v>
      </c>
      <c r="O18" s="11">
        <f>SUM(O19:O25)</f>
        <v>0</v>
      </c>
      <c r="P18" s="11">
        <f t="shared" si="3"/>
        <v>0</v>
      </c>
      <c r="Q18" s="11">
        <f>SUM(Q19:Q25)</f>
        <v>0</v>
      </c>
      <c r="R18" s="11">
        <f t="shared" si="3"/>
        <v>0</v>
      </c>
      <c r="S18" s="11">
        <f>SUM(S19:S25)</f>
        <v>0</v>
      </c>
      <c r="T18" s="11">
        <f>SUM(T19:T25)</f>
        <v>0</v>
      </c>
      <c r="U18" s="11">
        <f>SUM(U19:U26)</f>
        <v>0</v>
      </c>
      <c r="V18" s="6"/>
      <c r="W18" s="5">
        <f t="shared" si="1"/>
        <v>0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s="17" customFormat="1" ht="22.5" customHeight="1">
      <c r="A19" s="24"/>
      <c r="B19" s="38" t="s">
        <v>20</v>
      </c>
      <c r="C19" s="36"/>
      <c r="D19" s="39" t="s">
        <v>38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f aca="true" t="shared" si="4" ref="U19:U26">SUM(F19:T19)</f>
        <v>0</v>
      </c>
      <c r="V19" s="25"/>
      <c r="W19" s="5">
        <f t="shared" si="1"/>
        <v>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6" t="s">
        <v>39</v>
      </c>
      <c r="D20" s="23" t="s">
        <v>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4"/>
        <v>0</v>
      </c>
      <c r="V20" s="25"/>
      <c r="W20" s="5">
        <f t="shared" si="1"/>
        <v>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6" t="s">
        <v>31</v>
      </c>
      <c r="D21" s="23" t="s">
        <v>33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>
        <f t="shared" si="4"/>
        <v>0</v>
      </c>
      <c r="V21" s="25"/>
      <c r="W21" s="5">
        <f t="shared" si="1"/>
        <v>0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6" t="s">
        <v>32</v>
      </c>
      <c r="D22" s="23" t="s">
        <v>34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>
        <f t="shared" si="4"/>
        <v>0</v>
      </c>
      <c r="V22" s="25"/>
      <c r="W22" s="5">
        <f t="shared" si="1"/>
        <v>0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6" t="s">
        <v>37</v>
      </c>
      <c r="D23" s="23" t="s">
        <v>47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4"/>
        <v>0</v>
      </c>
      <c r="V23" s="25"/>
      <c r="W23" s="5">
        <f t="shared" si="1"/>
        <v>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6" t="s">
        <v>21</v>
      </c>
      <c r="D24" s="23" t="s">
        <v>36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>
        <f t="shared" si="4"/>
        <v>0</v>
      </c>
      <c r="V24" s="25"/>
      <c r="W24" s="5">
        <f t="shared" si="1"/>
        <v>0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17" customFormat="1" ht="22.5" customHeight="1">
      <c r="A25" s="24"/>
      <c r="B25" s="26" t="s">
        <v>23</v>
      </c>
      <c r="D25" s="23" t="s">
        <v>35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>
        <f t="shared" si="4"/>
        <v>0</v>
      </c>
      <c r="V25" s="25"/>
      <c r="W25" s="5">
        <f t="shared" si="1"/>
        <v>0</v>
      </c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s="17" customFormat="1" ht="22.5" customHeight="1">
      <c r="A26" s="24"/>
      <c r="B26" s="26" t="s">
        <v>96</v>
      </c>
      <c r="D26" s="23" t="s">
        <v>97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>
        <f t="shared" si="4"/>
        <v>0</v>
      </c>
      <c r="V26" s="25"/>
      <c r="W26" s="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ht="22.5" customHeight="1">
      <c r="A27" s="3"/>
      <c r="B27" s="29" t="s">
        <v>77</v>
      </c>
      <c r="C27" s="30"/>
      <c r="D27" s="31" t="s">
        <v>15</v>
      </c>
      <c r="E27" s="17"/>
      <c r="F27" s="13">
        <f aca="true" t="shared" si="5" ref="F27:P27">SUM(F28,F29,F30)</f>
        <v>0</v>
      </c>
      <c r="G27" s="13">
        <f t="shared" si="5"/>
        <v>0</v>
      </c>
      <c r="H27" s="13">
        <f t="shared" si="5"/>
        <v>0</v>
      </c>
      <c r="I27" s="13">
        <f t="shared" si="5"/>
        <v>292441.095</v>
      </c>
      <c r="J27" s="13">
        <f t="shared" si="5"/>
        <v>5351128.352999999</v>
      </c>
      <c r="K27" s="13">
        <f t="shared" si="5"/>
        <v>46296143.696</v>
      </c>
      <c r="L27" s="13">
        <f t="shared" si="5"/>
        <v>1976767.572</v>
      </c>
      <c r="M27" s="13">
        <f t="shared" si="5"/>
        <v>8225604.663000002</v>
      </c>
      <c r="N27" s="13">
        <f t="shared" si="5"/>
        <v>0</v>
      </c>
      <c r="O27" s="13">
        <f t="shared" si="5"/>
        <v>3232916.9809999997</v>
      </c>
      <c r="P27" s="13">
        <f t="shared" si="5"/>
        <v>0</v>
      </c>
      <c r="Q27" s="13">
        <f>SUM(Q28,Q29,Q30)</f>
        <v>0</v>
      </c>
      <c r="R27" s="13">
        <f>SUM(R28,R29,R30)</f>
        <v>22967.615999999998</v>
      </c>
      <c r="S27" s="13">
        <f>SUM(S28,S29,S30)</f>
        <v>0</v>
      </c>
      <c r="T27" s="13">
        <f>SUM(T28,T29,T30)</f>
        <v>0</v>
      </c>
      <c r="U27" s="53">
        <f>SUM(U28,U29,U30)</f>
        <v>65397969.97599999</v>
      </c>
      <c r="V27" s="2"/>
      <c r="W27" s="5">
        <f t="shared" si="1"/>
        <v>65397969.97599999</v>
      </c>
      <c r="X27" s="6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17" customFormat="1" ht="22.5" customHeight="1">
      <c r="A28" s="24"/>
      <c r="B28" s="26" t="s">
        <v>20</v>
      </c>
      <c r="D28" s="23" t="s">
        <v>42</v>
      </c>
      <c r="F28" s="11"/>
      <c r="G28" s="11"/>
      <c r="H28" s="11"/>
      <c r="I28" s="11"/>
      <c r="J28" s="11">
        <v>0</v>
      </c>
      <c r="K28" s="11">
        <v>0</v>
      </c>
      <c r="L28" s="11"/>
      <c r="M28" s="11">
        <v>337160.565</v>
      </c>
      <c r="N28" s="11"/>
      <c r="O28" s="11"/>
      <c r="P28" s="11"/>
      <c r="Q28" s="11"/>
      <c r="R28" s="11">
        <v>0</v>
      </c>
      <c r="S28" s="11"/>
      <c r="T28" s="11"/>
      <c r="U28" s="11">
        <f>SUM(F28:T28)</f>
        <v>337160.565</v>
      </c>
      <c r="V28" s="25"/>
      <c r="W28" s="5">
        <f t="shared" si="1"/>
        <v>337160.565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6" t="s">
        <v>39</v>
      </c>
      <c r="D29" s="23" t="s">
        <v>43</v>
      </c>
      <c r="F29" s="11"/>
      <c r="G29" s="11"/>
      <c r="H29" s="11"/>
      <c r="I29" s="11">
        <v>292441.095</v>
      </c>
      <c r="J29" s="11">
        <v>5351128.352999999</v>
      </c>
      <c r="K29" s="11">
        <v>46296143.696</v>
      </c>
      <c r="L29" s="11">
        <v>1976767.572</v>
      </c>
      <c r="M29" s="11">
        <v>7888444.098000001</v>
      </c>
      <c r="N29" s="11"/>
      <c r="O29" s="11">
        <v>3232916.9809999997</v>
      </c>
      <c r="P29" s="11"/>
      <c r="Q29" s="11">
        <v>0</v>
      </c>
      <c r="R29" s="11">
        <v>22967.615999999998</v>
      </c>
      <c r="S29" s="11"/>
      <c r="T29" s="11"/>
      <c r="U29" s="11">
        <f>SUM(F29:T29)</f>
        <v>65060809.41099999</v>
      </c>
      <c r="V29" s="25"/>
      <c r="W29" s="5">
        <f t="shared" si="1"/>
        <v>65060809.41099999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>
      <c r="A30" s="24"/>
      <c r="B30" s="26" t="s">
        <v>31</v>
      </c>
      <c r="D30" s="23" t="s">
        <v>101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>
        <f>SUM(F30:T30)</f>
        <v>0</v>
      </c>
      <c r="V30" s="25"/>
      <c r="W30" s="5">
        <f t="shared" si="1"/>
        <v>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17" customFormat="1" ht="22.5" customHeight="1">
      <c r="A31" s="24"/>
      <c r="B31" s="29" t="s">
        <v>78</v>
      </c>
      <c r="C31" s="30"/>
      <c r="D31" s="31" t="s">
        <v>41</v>
      </c>
      <c r="F31" s="13">
        <v>305.83</v>
      </c>
      <c r="G31" s="13">
        <v>3083.107</v>
      </c>
      <c r="H31" s="13"/>
      <c r="I31" s="13">
        <v>112925.443</v>
      </c>
      <c r="J31" s="13">
        <v>11571873.108999997</v>
      </c>
      <c r="K31" s="13">
        <v>52339406.492</v>
      </c>
      <c r="L31" s="13">
        <v>1423418.111</v>
      </c>
      <c r="M31" s="13">
        <v>8252744.665000001</v>
      </c>
      <c r="N31" s="13">
        <v>5383.772</v>
      </c>
      <c r="O31" s="13">
        <v>14527006.474000001</v>
      </c>
      <c r="P31" s="13">
        <v>272807.164</v>
      </c>
      <c r="Q31" s="13"/>
      <c r="R31" s="13">
        <v>746222.1029999999</v>
      </c>
      <c r="S31" s="13"/>
      <c r="T31" s="13"/>
      <c r="U31" s="13">
        <f>SUM(F31:T31)</f>
        <v>89255176.27000001</v>
      </c>
      <c r="V31" s="25"/>
      <c r="W31" s="5">
        <f t="shared" si="1"/>
        <v>89255176.27000001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6:34" ht="25.5" customHeight="1"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4"/>
      <c r="V32" s="2"/>
      <c r="W32" s="2"/>
      <c r="X32" s="6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 hidden="1"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f>+S9-S15</f>
        <v>0</v>
      </c>
      <c r="T33" s="10">
        <f>+T9-T15</f>
        <v>0</v>
      </c>
      <c r="U33" s="4">
        <f>+U9-U15</f>
        <v>10334111.718000025</v>
      </c>
      <c r="V33" s="4">
        <f>+V9-V15</f>
        <v>0</v>
      </c>
      <c r="W33" s="4" t="e">
        <f>+W9-W15</f>
        <v>#REF!</v>
      </c>
      <c r="X33" s="6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4"/>
      <c r="V34" s="2"/>
      <c r="W34" s="2"/>
      <c r="X34" s="6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4"/>
      <c r="V35" s="2"/>
      <c r="W35" s="2"/>
      <c r="X35" s="6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4"/>
      <c r="V36" s="2"/>
      <c r="W36" s="2"/>
      <c r="X36" s="6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4"/>
      <c r="V37" s="2"/>
      <c r="W37" s="2"/>
      <c r="X37" s="6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2"/>
      <c r="V38" s="2"/>
      <c r="W38" s="2"/>
      <c r="X38" s="6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2"/>
      <c r="V39" s="2"/>
      <c r="W39" s="2"/>
      <c r="X39" s="6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6"/>
      <c r="G40" s="6"/>
      <c r="H40" s="6"/>
      <c r="I40" s="6"/>
      <c r="J40" s="6"/>
      <c r="K40" s="6"/>
      <c r="L40" s="37"/>
      <c r="M40" s="6"/>
      <c r="N40" s="6"/>
      <c r="O40" s="6"/>
      <c r="P40" s="6"/>
      <c r="Q40" s="6"/>
      <c r="R40" s="6"/>
      <c r="S40" s="6"/>
      <c r="T40" s="6"/>
      <c r="U40" s="2"/>
      <c r="V40" s="2"/>
      <c r="W40" s="2"/>
      <c r="X40" s="6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2"/>
      <c r="V41" s="2"/>
      <c r="W41" s="2"/>
      <c r="X41" s="6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2"/>
      <c r="V42" s="2"/>
      <c r="W42" s="2"/>
      <c r="X42" s="6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2"/>
      <c r="V43" s="2"/>
      <c r="W43" s="2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2"/>
      <c r="V44" s="2"/>
      <c r="W44" s="2"/>
      <c r="X44" s="6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2"/>
      <c r="V45" s="2"/>
      <c r="W45" s="2"/>
      <c r="X45" s="6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2"/>
      <c r="V46" s="2"/>
      <c r="W46" s="2"/>
      <c r="X46" s="6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2"/>
      <c r="V47" s="2"/>
      <c r="W47" s="2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2"/>
      <c r="V48" s="2"/>
      <c r="W48" s="2"/>
      <c r="X48" s="6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2"/>
      <c r="V49" s="2"/>
      <c r="W49" s="2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2"/>
      <c r="V50" s="2"/>
      <c r="W50" s="2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2"/>
      <c r="V51" s="2"/>
      <c r="W51" s="2"/>
      <c r="X51" s="6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2"/>
      <c r="V52" s="2"/>
      <c r="W52" s="2"/>
      <c r="X52" s="6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2"/>
      <c r="V53" s="2"/>
      <c r="W53" s="2"/>
      <c r="X53" s="6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2"/>
      <c r="V54" s="2"/>
      <c r="W54" s="2"/>
      <c r="X54" s="6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2"/>
      <c r="V55" s="2"/>
      <c r="W55" s="2"/>
      <c r="X55" s="6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6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6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6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6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6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  <c r="X61" s="6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6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6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6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6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6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6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6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6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6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6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6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6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6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6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6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6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6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6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6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6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6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6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6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6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6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6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6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6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6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6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6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6"/>
      <c r="Y93" s="2"/>
      <c r="Z93" s="2"/>
      <c r="AA93" s="2"/>
      <c r="AB93" s="2"/>
      <c r="AC93" s="2"/>
      <c r="AD93" s="2"/>
      <c r="AE93" s="2"/>
      <c r="AF93" s="2"/>
      <c r="AG93" s="2"/>
      <c r="AH93" s="2"/>
    </row>
  </sheetData>
  <sheetProtection/>
  <mergeCells count="2">
    <mergeCell ref="K3:O3"/>
    <mergeCell ref="K2:O2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paperSize="122" scale="42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60" zoomScaleNormal="60" zoomScalePageLayoutView="0" workbookViewId="0" topLeftCell="A1">
      <pane xSplit="5" ySplit="9" topLeftCell="M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C25" sqref="AC25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0.875" style="15" customWidth="1"/>
    <col min="6" max="6" width="19.375" style="15" bestFit="1" customWidth="1"/>
    <col min="7" max="7" width="18.875" style="15" bestFit="1" customWidth="1"/>
    <col min="8" max="9" width="19.875" style="15" bestFit="1" customWidth="1"/>
    <col min="10" max="10" width="20.75390625" style="15" bestFit="1" customWidth="1"/>
    <col min="11" max="11" width="26.00390625" style="15" customWidth="1"/>
    <col min="12" max="12" width="20.75390625" style="15" bestFit="1" customWidth="1"/>
    <col min="13" max="13" width="21.375" style="15" bestFit="1" customWidth="1"/>
    <col min="14" max="14" width="22.625" style="15" bestFit="1" customWidth="1"/>
    <col min="15" max="15" width="20.75390625" style="15" bestFit="1" customWidth="1"/>
    <col min="16" max="16" width="19.875" style="15" bestFit="1" customWidth="1"/>
    <col min="17" max="17" width="23.00390625" style="15" bestFit="1" customWidth="1"/>
    <col min="18" max="18" width="20.50390625" style="15" bestFit="1" customWidth="1"/>
    <col min="19" max="19" width="18.875" style="15" bestFit="1" customWidth="1"/>
    <col min="20" max="20" width="20.75390625" style="15" customWidth="1"/>
    <col min="21" max="21" width="23.875" style="1" bestFit="1" customWidth="1"/>
    <col min="22" max="22" width="2.50390625" style="1" customWidth="1"/>
    <col min="23" max="23" width="22.375" style="1" customWidth="1"/>
    <col min="24" max="24" width="1.00390625" style="1" customWidth="1"/>
    <col min="25" max="25" width="20.6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19"/>
      <c r="Q1" s="19"/>
      <c r="R1" s="19"/>
    </row>
    <row r="2" spans="2:21" ht="18" customHeight="1">
      <c r="B2" s="32"/>
      <c r="F2" s="33"/>
      <c r="G2" s="33"/>
      <c r="H2" s="33"/>
      <c r="I2" s="33"/>
      <c r="J2" s="33"/>
      <c r="K2" s="33" t="s">
        <v>117</v>
      </c>
      <c r="L2" s="33"/>
      <c r="M2" s="33"/>
      <c r="N2" s="33"/>
      <c r="O2" s="40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75" t="s">
        <v>102</v>
      </c>
      <c r="L3" s="75"/>
      <c r="M3" s="75"/>
      <c r="N3" s="34"/>
      <c r="O3" s="34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X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X5" s="15"/>
      <c r="Y5" s="15"/>
      <c r="Z5" s="15"/>
    </row>
    <row r="6" spans="2:20" s="15" customFormat="1" ht="18" customHeight="1">
      <c r="B6" s="27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  <c r="T6" s="59"/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14" t="s">
        <v>59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81</v>
      </c>
      <c r="G8" s="9" t="s">
        <v>82</v>
      </c>
      <c r="H8" s="9" t="s">
        <v>83</v>
      </c>
      <c r="I8" s="9" t="s">
        <v>84</v>
      </c>
      <c r="J8" s="9" t="s">
        <v>85</v>
      </c>
      <c r="K8" s="9" t="s">
        <v>86</v>
      </c>
      <c r="L8" s="9" t="s">
        <v>87</v>
      </c>
      <c r="M8" s="9" t="s">
        <v>88</v>
      </c>
      <c r="N8" s="9" t="s">
        <v>89</v>
      </c>
      <c r="O8" s="9" t="s">
        <v>90</v>
      </c>
      <c r="P8" s="9" t="s">
        <v>91</v>
      </c>
      <c r="Q8" s="9" t="s">
        <v>99</v>
      </c>
      <c r="R8" s="9" t="s">
        <v>92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75" customHeight="1">
      <c r="A9" s="41"/>
      <c r="B9" s="42" t="s">
        <v>0</v>
      </c>
      <c r="C9" s="43"/>
      <c r="D9" s="44" t="s">
        <v>1</v>
      </c>
      <c r="E9" s="45"/>
      <c r="F9" s="46">
        <f aca="true" t="shared" si="0" ref="F9:T9">SUM(F11,F12,F13,F14,F19,F20,F21,F22,F23,F24,F10)</f>
        <v>1640788963</v>
      </c>
      <c r="G9" s="46">
        <f t="shared" si="0"/>
        <v>6377166109</v>
      </c>
      <c r="H9" s="46">
        <f t="shared" si="0"/>
        <v>1544765222</v>
      </c>
      <c r="I9" s="46">
        <f>SUM(I11,I12,I13,I14,I19,I20,I21,I22,I23,I24,I10)</f>
        <v>4000661398</v>
      </c>
      <c r="J9" s="46">
        <f t="shared" si="0"/>
        <v>29892264961</v>
      </c>
      <c r="K9" s="46">
        <f t="shared" si="0"/>
        <v>47734853517</v>
      </c>
      <c r="L9" s="46">
        <f t="shared" si="0"/>
        <v>5975705565</v>
      </c>
      <c r="M9" s="46">
        <f t="shared" si="0"/>
        <v>4554026074</v>
      </c>
      <c r="N9" s="46">
        <f t="shared" si="0"/>
        <v>747295242</v>
      </c>
      <c r="O9" s="46">
        <f t="shared" si="0"/>
        <v>8739520541</v>
      </c>
      <c r="P9" s="46">
        <f t="shared" si="0"/>
        <v>4593464588</v>
      </c>
      <c r="Q9" s="46">
        <f>SUM(Q11,Q12,Q13,Q14,Q19,Q20,Q21,Q22,Q23,Q24,Q10)</f>
        <v>206920173533</v>
      </c>
      <c r="R9" s="46">
        <f t="shared" si="0"/>
        <v>3335736947</v>
      </c>
      <c r="S9" s="46">
        <f t="shared" si="0"/>
        <v>315886000</v>
      </c>
      <c r="T9" s="46">
        <f t="shared" si="0"/>
        <v>2040030000</v>
      </c>
      <c r="U9" s="46">
        <f>SUM(U11,U12,U13,U14,U19,U20,U21,U22,U24,U10,U23)</f>
        <v>328412338660</v>
      </c>
      <c r="V9" s="47"/>
      <c r="W9" s="56">
        <f>SUM(W11,W10,W12,W13,W14,W19,W20,W21,W22,W24,W23)</f>
        <v>326056422660</v>
      </c>
      <c r="X9" s="48"/>
      <c r="Y9" s="48">
        <f>+U9-T9-S9</f>
        <v>326056422660</v>
      </c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>
      <c r="A10" s="24"/>
      <c r="B10" s="22" t="s">
        <v>37</v>
      </c>
      <c r="D10" s="23" t="s">
        <v>14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/>
      <c r="T10" s="11"/>
      <c r="U10" s="11">
        <f>SUM(F10:T10)</f>
        <v>0</v>
      </c>
      <c r="V10" s="25"/>
      <c r="W10" s="5">
        <f>+U10-T10-S10</f>
        <v>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21</v>
      </c>
      <c r="D11" s="23" t="s">
        <v>22</v>
      </c>
      <c r="F11" s="11">
        <v>289100</v>
      </c>
      <c r="G11" s="11">
        <v>136260</v>
      </c>
      <c r="H11" s="11">
        <v>1386180</v>
      </c>
      <c r="I11" s="11">
        <v>4059212</v>
      </c>
      <c r="J11" s="11">
        <v>2250924</v>
      </c>
      <c r="K11" s="11">
        <v>21987395</v>
      </c>
      <c r="L11" s="11">
        <v>1386002</v>
      </c>
      <c r="M11" s="11">
        <v>1122781</v>
      </c>
      <c r="N11" s="11">
        <v>378192</v>
      </c>
      <c r="O11" s="11">
        <v>693450</v>
      </c>
      <c r="P11" s="11">
        <v>2907860</v>
      </c>
      <c r="Q11" s="11"/>
      <c r="R11" s="11">
        <v>854882</v>
      </c>
      <c r="S11" s="11">
        <v>419000</v>
      </c>
      <c r="T11" s="11"/>
      <c r="U11" s="11">
        <f>SUM(F11:T11)</f>
        <v>37871238</v>
      </c>
      <c r="V11" s="25"/>
      <c r="W11" s="55">
        <f>+U11-T11-S11</f>
        <v>37452238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 t="s">
        <v>23</v>
      </c>
      <c r="D12" s="23" t="s">
        <v>24</v>
      </c>
      <c r="F12" s="11"/>
      <c r="G12" s="11"/>
      <c r="H12" s="11"/>
      <c r="I12" s="11">
        <v>20000</v>
      </c>
      <c r="J12" s="11">
        <v>1018234013</v>
      </c>
      <c r="K12" s="11">
        <v>1766704064</v>
      </c>
      <c r="L12" s="11">
        <v>0</v>
      </c>
      <c r="M12" s="11"/>
      <c r="N12" s="11"/>
      <c r="O12" s="11"/>
      <c r="P12" s="11"/>
      <c r="Q12" s="11">
        <v>17397538342</v>
      </c>
      <c r="R12" s="11"/>
      <c r="S12" s="11">
        <v>4645000</v>
      </c>
      <c r="T12" s="11"/>
      <c r="U12" s="11">
        <f>SUM(F12:T12)</f>
        <v>20187141419</v>
      </c>
      <c r="V12" s="25"/>
      <c r="W12" s="55">
        <f>+U12-T12-S12</f>
        <v>20182496419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>
      <c r="A13" s="24"/>
      <c r="B13" s="22" t="s">
        <v>25</v>
      </c>
      <c r="D13" s="23" t="s">
        <v>26</v>
      </c>
      <c r="F13" s="11">
        <v>46273030</v>
      </c>
      <c r="G13" s="11">
        <v>5806207146</v>
      </c>
      <c r="H13" s="11">
        <v>104794952</v>
      </c>
      <c r="I13" s="11">
        <v>83257381</v>
      </c>
      <c r="J13" s="11">
        <v>28355210</v>
      </c>
      <c r="K13" s="11">
        <v>955446502</v>
      </c>
      <c r="L13" s="11">
        <v>77447820</v>
      </c>
      <c r="M13" s="11">
        <v>15073218</v>
      </c>
      <c r="N13" s="11">
        <v>3848442</v>
      </c>
      <c r="O13" s="11">
        <v>3839339</v>
      </c>
      <c r="P13" s="11">
        <v>73498696</v>
      </c>
      <c r="Q13" s="11">
        <v>4238962461</v>
      </c>
      <c r="R13" s="11">
        <v>90432229</v>
      </c>
      <c r="S13" s="11">
        <v>10395000</v>
      </c>
      <c r="T13" s="11">
        <v>15132000</v>
      </c>
      <c r="U13" s="11">
        <f>SUM(F13:T13)</f>
        <v>11552963426</v>
      </c>
      <c r="V13" s="25"/>
      <c r="W13" s="55">
        <f aca="true" t="shared" si="1" ref="W13:W49">+U13-T13-S13</f>
        <v>11527436426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17" customFormat="1" ht="22.5" customHeight="1">
      <c r="A14" s="24"/>
      <c r="B14" s="22" t="s">
        <v>44</v>
      </c>
      <c r="D14" s="23" t="s">
        <v>2</v>
      </c>
      <c r="F14" s="11">
        <f aca="true" t="shared" si="2" ref="F14:R14">SUM(F15,F18)</f>
        <v>1051677000</v>
      </c>
      <c r="G14" s="11">
        <f t="shared" si="2"/>
        <v>421492000</v>
      </c>
      <c r="H14" s="11">
        <f t="shared" si="2"/>
        <v>1142000000</v>
      </c>
      <c r="I14" s="11">
        <f t="shared" si="2"/>
        <v>1540000000</v>
      </c>
      <c r="J14" s="11">
        <f t="shared" si="2"/>
        <v>2220000000</v>
      </c>
      <c r="K14" s="11">
        <f>SUM(K15,K18)</f>
        <v>14940000000</v>
      </c>
      <c r="L14" s="11">
        <f t="shared" si="2"/>
        <v>1068820000</v>
      </c>
      <c r="M14" s="11">
        <f t="shared" si="2"/>
        <v>790000000</v>
      </c>
      <c r="N14" s="11">
        <f t="shared" si="2"/>
        <v>633000000</v>
      </c>
      <c r="O14" s="11">
        <f>SUM(O15,O18)</f>
        <v>1100000000</v>
      </c>
      <c r="P14" s="11">
        <f>SUM(P15,P18)</f>
        <v>2664633000</v>
      </c>
      <c r="Q14" s="11">
        <f>SUM(Q15,Q18)</f>
        <v>48742277000</v>
      </c>
      <c r="R14" s="11">
        <f t="shared" si="2"/>
        <v>1950201000</v>
      </c>
      <c r="S14" s="11">
        <f>SUM(S15,S18)</f>
        <v>275000000</v>
      </c>
      <c r="T14" s="11">
        <f>SUM(T15,T18)</f>
        <v>2024898000</v>
      </c>
      <c r="U14" s="11">
        <f>SUM(U15,U18)</f>
        <v>80563998000</v>
      </c>
      <c r="V14" s="25"/>
      <c r="W14" s="5">
        <f>+U14-T14-S14</f>
        <v>78264100000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>
      <c r="A15" s="24"/>
      <c r="B15" s="22" t="s">
        <v>20</v>
      </c>
      <c r="D15" s="23" t="s">
        <v>45</v>
      </c>
      <c r="F15" s="11">
        <f aca="true" t="shared" si="3" ref="F15:R15">SUM(F16:F17)</f>
        <v>1051677000</v>
      </c>
      <c r="G15" s="11">
        <f t="shared" si="3"/>
        <v>421492000</v>
      </c>
      <c r="H15" s="11">
        <f t="shared" si="3"/>
        <v>1142000000</v>
      </c>
      <c r="I15" s="11">
        <f t="shared" si="3"/>
        <v>1540000000</v>
      </c>
      <c r="J15" s="11">
        <f t="shared" si="3"/>
        <v>2220000000</v>
      </c>
      <c r="K15" s="11">
        <f>SUM(K16:K17)</f>
        <v>14940000000</v>
      </c>
      <c r="L15" s="11">
        <f t="shared" si="3"/>
        <v>1068820000</v>
      </c>
      <c r="M15" s="11">
        <f t="shared" si="3"/>
        <v>790000000</v>
      </c>
      <c r="N15" s="11">
        <f t="shared" si="3"/>
        <v>633000000</v>
      </c>
      <c r="O15" s="11">
        <f t="shared" si="3"/>
        <v>1100000000</v>
      </c>
      <c r="P15" s="11">
        <f t="shared" si="3"/>
        <v>2664633000</v>
      </c>
      <c r="Q15" s="11">
        <f>SUM(Q16:Q17)</f>
        <v>48742277000</v>
      </c>
      <c r="R15" s="11">
        <f t="shared" si="3"/>
        <v>1950201000</v>
      </c>
      <c r="S15" s="11">
        <f>SUM(S16:S17)</f>
        <v>275000000</v>
      </c>
      <c r="T15" s="11">
        <f>SUM(T16:T17)</f>
        <v>2024898000</v>
      </c>
      <c r="U15" s="11">
        <f>SUM(U16:U17)</f>
        <v>80563998000</v>
      </c>
      <c r="V15" s="25"/>
      <c r="W15" s="5">
        <f t="shared" si="1"/>
        <v>78264100000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>
      <c r="A16" s="24"/>
      <c r="B16" s="22"/>
      <c r="D16" s="23" t="s">
        <v>3</v>
      </c>
      <c r="F16" s="11">
        <v>1051677000</v>
      </c>
      <c r="G16" s="11">
        <v>421492000</v>
      </c>
      <c r="H16" s="11">
        <v>1142000000</v>
      </c>
      <c r="I16" s="11">
        <v>1540000000</v>
      </c>
      <c r="J16" s="11">
        <v>2220000000</v>
      </c>
      <c r="K16" s="11">
        <v>14940000000</v>
      </c>
      <c r="L16" s="11">
        <v>1068820000</v>
      </c>
      <c r="M16" s="11">
        <v>790000000</v>
      </c>
      <c r="N16" s="11">
        <v>633000000</v>
      </c>
      <c r="O16" s="11">
        <v>1100000000</v>
      </c>
      <c r="P16" s="11">
        <v>2416734000</v>
      </c>
      <c r="Q16" s="11">
        <v>1685277000</v>
      </c>
      <c r="R16" s="11">
        <v>1903000000</v>
      </c>
      <c r="S16" s="11">
        <v>275000000</v>
      </c>
      <c r="T16" s="11">
        <v>1321000000</v>
      </c>
      <c r="U16" s="11">
        <f>SUM(F16:T16)</f>
        <v>32508000000</v>
      </c>
      <c r="V16" s="25"/>
      <c r="W16" s="55">
        <f t="shared" si="1"/>
        <v>30912000000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7" customFormat="1" ht="22.5" customHeight="1">
      <c r="A17" s="24"/>
      <c r="B17" s="22"/>
      <c r="D17" s="23" t="s">
        <v>48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/>
      <c r="O17" s="11">
        <v>0</v>
      </c>
      <c r="P17" s="11">
        <v>247899000</v>
      </c>
      <c r="Q17" s="11">
        <v>47057000000</v>
      </c>
      <c r="R17" s="11">
        <v>47201000</v>
      </c>
      <c r="S17" s="11"/>
      <c r="T17" s="11">
        <v>703898000</v>
      </c>
      <c r="U17" s="11">
        <f aca="true" t="shared" si="4" ref="U17:U24">SUM(F17:T17)</f>
        <v>48055998000</v>
      </c>
      <c r="V17" s="25"/>
      <c r="W17" s="55">
        <f t="shared" si="1"/>
        <v>47352100000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>
      <c r="A18" s="24"/>
      <c r="B18" s="22" t="s">
        <v>31</v>
      </c>
      <c r="D18" s="23" t="s">
        <v>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0</v>
      </c>
      <c r="Q18" s="11"/>
      <c r="R18" s="11"/>
      <c r="S18" s="11"/>
      <c r="T18" s="11"/>
      <c r="U18" s="11">
        <f t="shared" si="4"/>
        <v>0</v>
      </c>
      <c r="V18" s="25"/>
      <c r="W18" s="55">
        <f t="shared" si="1"/>
        <v>0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2" t="s">
        <v>4</v>
      </c>
      <c r="D19" s="23" t="s">
        <v>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>
        <f t="shared" si="4"/>
        <v>0</v>
      </c>
      <c r="V19" s="25"/>
      <c r="W19" s="5">
        <f t="shared" si="1"/>
        <v>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2" t="s">
        <v>71</v>
      </c>
      <c r="D20" s="23" t="s">
        <v>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4"/>
        <v>0</v>
      </c>
      <c r="V20" s="25"/>
      <c r="W20" s="5">
        <f t="shared" si="1"/>
        <v>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2" t="s">
        <v>72</v>
      </c>
      <c r="D21" s="23" t="s">
        <v>29</v>
      </c>
      <c r="F21" s="11">
        <v>249623595</v>
      </c>
      <c r="G21" s="11">
        <v>82162737</v>
      </c>
      <c r="H21" s="11">
        <v>250441824</v>
      </c>
      <c r="I21" s="11">
        <v>255018288</v>
      </c>
      <c r="J21" s="11">
        <v>394626912</v>
      </c>
      <c r="K21" s="11">
        <v>3321521577</v>
      </c>
      <c r="L21" s="11">
        <v>217681132</v>
      </c>
      <c r="M21" s="11">
        <v>209423972</v>
      </c>
      <c r="N21" s="11">
        <v>98087160</v>
      </c>
      <c r="O21" s="11">
        <v>52954778</v>
      </c>
      <c r="P21" s="11">
        <v>532283484</v>
      </c>
      <c r="Q21" s="11">
        <v>109805596</v>
      </c>
      <c r="R21" s="11">
        <v>380008026</v>
      </c>
      <c r="S21" s="11">
        <v>25427000</v>
      </c>
      <c r="T21" s="11"/>
      <c r="U21" s="11">
        <f t="shared" si="4"/>
        <v>6179066081</v>
      </c>
      <c r="V21" s="25"/>
      <c r="W21" s="55">
        <f t="shared" si="1"/>
        <v>6153639081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2" t="s">
        <v>73</v>
      </c>
      <c r="D22" s="23" t="s">
        <v>51</v>
      </c>
      <c r="F22" s="11"/>
      <c r="G22" s="11"/>
      <c r="H22" s="11"/>
      <c r="I22" s="11">
        <v>0</v>
      </c>
      <c r="J22" s="11"/>
      <c r="K22" s="11"/>
      <c r="L22" s="11"/>
      <c r="M22" s="11"/>
      <c r="N22" s="11">
        <v>0</v>
      </c>
      <c r="O22" s="11"/>
      <c r="P22" s="11"/>
      <c r="Q22" s="11">
        <v>71169837500</v>
      </c>
      <c r="R22" s="11"/>
      <c r="S22" s="11"/>
      <c r="T22" s="11"/>
      <c r="U22" s="11">
        <f t="shared" si="4"/>
        <v>71169837500</v>
      </c>
      <c r="V22" s="25"/>
      <c r="W22" s="55">
        <f t="shared" si="1"/>
        <v>71169837500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2">
        <v>14</v>
      </c>
      <c r="D23" s="23" t="s">
        <v>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4"/>
        <v>0</v>
      </c>
      <c r="V23" s="25"/>
      <c r="W23" s="5">
        <f t="shared" si="1"/>
        <v>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2" t="s">
        <v>74</v>
      </c>
      <c r="D24" s="23" t="s">
        <v>5</v>
      </c>
      <c r="F24" s="11">
        <v>292926238</v>
      </c>
      <c r="G24" s="11">
        <v>67167966</v>
      </c>
      <c r="H24" s="11">
        <v>46142266</v>
      </c>
      <c r="I24" s="11">
        <v>2118306517</v>
      </c>
      <c r="J24" s="11">
        <v>26228797902</v>
      </c>
      <c r="K24" s="11">
        <v>26729193979</v>
      </c>
      <c r="L24" s="11">
        <v>4610370611</v>
      </c>
      <c r="M24" s="11">
        <v>3538406103</v>
      </c>
      <c r="N24" s="11">
        <v>11981448</v>
      </c>
      <c r="O24" s="11">
        <v>7582032974</v>
      </c>
      <c r="P24" s="11">
        <v>1320141548</v>
      </c>
      <c r="Q24" s="11">
        <v>65261752634</v>
      </c>
      <c r="R24" s="11">
        <v>914240810</v>
      </c>
      <c r="S24" s="11"/>
      <c r="T24" s="11"/>
      <c r="U24" s="11">
        <f t="shared" si="4"/>
        <v>138721460996</v>
      </c>
      <c r="V24" s="25"/>
      <c r="W24" s="55">
        <f t="shared" si="1"/>
        <v>138721460996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49" customFormat="1" ht="24.75" customHeight="1">
      <c r="A25" s="41"/>
      <c r="B25" s="50"/>
      <c r="C25" s="43"/>
      <c r="D25" s="44" t="s">
        <v>6</v>
      </c>
      <c r="E25" s="45"/>
      <c r="F25" s="57">
        <f>SUM(F26,F27,F28,F29,F30,F31,F32,F41,F42,F46,F47,F48,F49)</f>
        <v>1007518350</v>
      </c>
      <c r="G25" s="57">
        <f aca="true" t="shared" si="5" ref="G25:T25">SUM(G26,G27,G28,G29,G30,G31,G32,G41,G42,G46,G47,G48,G49)</f>
        <v>519406771</v>
      </c>
      <c r="H25" s="57">
        <f t="shared" si="5"/>
        <v>1462700537</v>
      </c>
      <c r="I25" s="57">
        <f t="shared" si="5"/>
        <v>3693035904</v>
      </c>
      <c r="J25" s="57">
        <f t="shared" si="5"/>
        <v>26845161756</v>
      </c>
      <c r="K25" s="57">
        <f t="shared" si="5"/>
        <v>183846309183</v>
      </c>
      <c r="L25" s="57">
        <f t="shared" si="5"/>
        <v>13767213155</v>
      </c>
      <c r="M25" s="57">
        <f t="shared" si="5"/>
        <v>5942600855</v>
      </c>
      <c r="N25" s="57">
        <f t="shared" si="5"/>
        <v>735524688</v>
      </c>
      <c r="O25" s="57">
        <f t="shared" si="5"/>
        <v>12623556998</v>
      </c>
      <c r="P25" s="57">
        <f t="shared" si="5"/>
        <v>3745419794</v>
      </c>
      <c r="Q25" s="57">
        <f t="shared" si="5"/>
        <v>95173935749</v>
      </c>
      <c r="R25" s="57">
        <f t="shared" si="5"/>
        <v>2858037472</v>
      </c>
      <c r="S25" s="46">
        <f t="shared" si="5"/>
        <v>329146000</v>
      </c>
      <c r="T25" s="46">
        <f t="shared" si="5"/>
        <v>2439083000</v>
      </c>
      <c r="U25" s="46">
        <f>SUM(U26,U27,U28,U29,U30,U31,U32,U41,U42,U46,U47,U48,U49)</f>
        <v>354988650212</v>
      </c>
      <c r="V25" s="48"/>
      <c r="W25" s="56">
        <f>SUM(W26,W27,W28,W29,W30,W31,W32,W41,W42,W46,W47,W48,W49)</f>
        <v>352220421212</v>
      </c>
      <c r="X25" s="48"/>
      <c r="Y25" s="48">
        <f>+U25-T25-S25</f>
        <v>352220421212</v>
      </c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s="17" customFormat="1" ht="22.5" customHeight="1">
      <c r="A26" s="24"/>
      <c r="B26" s="22" t="s">
        <v>7</v>
      </c>
      <c r="D26" s="23" t="s">
        <v>8</v>
      </c>
      <c r="F26" s="11">
        <v>735465473</v>
      </c>
      <c r="G26" s="11">
        <v>397651288</v>
      </c>
      <c r="H26" s="11">
        <v>1123740686</v>
      </c>
      <c r="I26" s="11">
        <v>1492718714</v>
      </c>
      <c r="J26" s="11">
        <v>2194195220</v>
      </c>
      <c r="K26" s="11">
        <v>14433408822</v>
      </c>
      <c r="L26" s="11">
        <v>1088264102</v>
      </c>
      <c r="M26" s="11">
        <v>828518752</v>
      </c>
      <c r="N26" s="11">
        <v>650772203</v>
      </c>
      <c r="O26" s="11">
        <v>837978813</v>
      </c>
      <c r="P26" s="11">
        <v>2138713640</v>
      </c>
      <c r="Q26" s="11">
        <v>1572404005</v>
      </c>
      <c r="R26" s="11">
        <v>1921354476</v>
      </c>
      <c r="S26" s="11">
        <v>242606000</v>
      </c>
      <c r="T26" s="11"/>
      <c r="U26" s="11">
        <f aca="true" t="shared" si="6" ref="U26:U31">SUM(F26:T26)</f>
        <v>29657792194</v>
      </c>
      <c r="V26" s="25"/>
      <c r="W26" s="55">
        <f t="shared" si="1"/>
        <v>29415186194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>
      <c r="A27" s="24"/>
      <c r="B27" s="22" t="s">
        <v>9</v>
      </c>
      <c r="D27" s="23" t="s">
        <v>10</v>
      </c>
      <c r="F27" s="11">
        <v>9596602</v>
      </c>
      <c r="G27" s="11">
        <v>17707255</v>
      </c>
      <c r="H27" s="11">
        <v>35875374</v>
      </c>
      <c r="I27" s="11">
        <v>44597056</v>
      </c>
      <c r="J27" s="11">
        <v>112025058</v>
      </c>
      <c r="K27" s="11">
        <v>922211618</v>
      </c>
      <c r="L27" s="11">
        <v>52583777</v>
      </c>
      <c r="M27" s="11">
        <v>25384227</v>
      </c>
      <c r="N27" s="11">
        <v>15934014</v>
      </c>
      <c r="O27" s="11">
        <v>174007086</v>
      </c>
      <c r="P27" s="11">
        <v>515772379</v>
      </c>
      <c r="Q27" s="11">
        <v>88400024</v>
      </c>
      <c r="R27" s="11">
        <v>145341961</v>
      </c>
      <c r="S27" s="11">
        <v>11603000</v>
      </c>
      <c r="T27" s="11"/>
      <c r="U27" s="11">
        <f t="shared" si="6"/>
        <v>2171039431</v>
      </c>
      <c r="V27" s="25"/>
      <c r="W27" s="55">
        <f t="shared" si="1"/>
        <v>2159436431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2" t="s">
        <v>11</v>
      </c>
      <c r="D28" s="23" t="s">
        <v>52</v>
      </c>
      <c r="F28" s="11">
        <v>125227695</v>
      </c>
      <c r="G28" s="11"/>
      <c r="H28" s="11">
        <v>212413399</v>
      </c>
      <c r="I28" s="11">
        <v>121204634</v>
      </c>
      <c r="J28" s="11">
        <v>31208516</v>
      </c>
      <c r="K28" s="11">
        <v>1112503024</v>
      </c>
      <c r="L28" s="11">
        <v>20508741</v>
      </c>
      <c r="M28" s="11">
        <v>22589415</v>
      </c>
      <c r="N28" s="11">
        <v>29374818</v>
      </c>
      <c r="O28" s="11"/>
      <c r="P28" s="11">
        <v>336577473</v>
      </c>
      <c r="Q28" s="11">
        <v>18296666</v>
      </c>
      <c r="R28" s="11">
        <v>46250124</v>
      </c>
      <c r="S28" s="11"/>
      <c r="T28" s="11"/>
      <c r="U28" s="11">
        <f t="shared" si="6"/>
        <v>2076154505</v>
      </c>
      <c r="V28" s="25"/>
      <c r="W28" s="55">
        <f t="shared" si="1"/>
        <v>2076154505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2" t="s">
        <v>12</v>
      </c>
      <c r="D29" s="23" t="s">
        <v>14</v>
      </c>
      <c r="F29" s="11">
        <v>75129960</v>
      </c>
      <c r="G29" s="11"/>
      <c r="H29" s="11"/>
      <c r="I29" s="11"/>
      <c r="J29" s="11"/>
      <c r="K29" s="11">
        <v>0</v>
      </c>
      <c r="L29" s="11"/>
      <c r="M29" s="11"/>
      <c r="N29" s="11"/>
      <c r="O29" s="11"/>
      <c r="P29" s="11"/>
      <c r="Q29" s="11">
        <v>48761436</v>
      </c>
      <c r="R29" s="11">
        <v>0</v>
      </c>
      <c r="S29" s="11"/>
      <c r="T29" s="11"/>
      <c r="U29" s="11">
        <f t="shared" si="6"/>
        <v>123891396</v>
      </c>
      <c r="V29" s="25"/>
      <c r="W29" s="55">
        <f t="shared" si="1"/>
        <v>123891396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>
      <c r="A30" s="24"/>
      <c r="B30" s="22" t="s">
        <v>13</v>
      </c>
      <c r="D30" s="23" t="s">
        <v>30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10260000</v>
      </c>
      <c r="T30" s="11"/>
      <c r="U30" s="11">
        <f t="shared" si="6"/>
        <v>10260000</v>
      </c>
      <c r="V30" s="25"/>
      <c r="W30" s="5">
        <f t="shared" si="1"/>
        <v>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17" customFormat="1" ht="22.5" customHeight="1">
      <c r="A31" s="24"/>
      <c r="B31" s="22" t="s">
        <v>75</v>
      </c>
      <c r="D31" s="23" t="s">
        <v>67</v>
      </c>
      <c r="F31" s="11"/>
      <c r="G31" s="11"/>
      <c r="H31" s="11"/>
      <c r="I31" s="11"/>
      <c r="J31" s="11">
        <v>77886378</v>
      </c>
      <c r="K31" s="11"/>
      <c r="L31" s="11"/>
      <c r="M31" s="11"/>
      <c r="N31" s="11"/>
      <c r="O31" s="11">
        <v>37612136</v>
      </c>
      <c r="P31" s="11"/>
      <c r="Q31" s="11"/>
      <c r="R31" s="11"/>
      <c r="S31" s="11"/>
      <c r="T31" s="11"/>
      <c r="U31" s="11">
        <f t="shared" si="6"/>
        <v>115498514</v>
      </c>
      <c r="V31" s="25"/>
      <c r="W31" s="55">
        <f t="shared" si="1"/>
        <v>115498514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15" customFormat="1" ht="22.5" customHeight="1">
      <c r="A32" s="24"/>
      <c r="B32" s="22" t="s">
        <v>76</v>
      </c>
      <c r="C32" s="17"/>
      <c r="D32" s="28" t="s">
        <v>68</v>
      </c>
      <c r="E32" s="17"/>
      <c r="F32" s="11">
        <f aca="true" t="shared" si="7" ref="F32:L32">SUM(F33:F40)</f>
        <v>128998</v>
      </c>
      <c r="G32" s="11">
        <f t="shared" si="7"/>
        <v>0</v>
      </c>
      <c r="H32" s="11">
        <f t="shared" si="7"/>
        <v>21500</v>
      </c>
      <c r="I32" s="11">
        <f t="shared" si="7"/>
        <v>0</v>
      </c>
      <c r="J32" s="11">
        <f t="shared" si="7"/>
        <v>0</v>
      </c>
      <c r="K32" s="11">
        <f t="shared" si="7"/>
        <v>0</v>
      </c>
      <c r="L32" s="11">
        <f t="shared" si="7"/>
        <v>0</v>
      </c>
      <c r="M32" s="11">
        <f>SUM(M33:M40)</f>
        <v>0</v>
      </c>
      <c r="N32" s="11">
        <f>SUM(N33:N40)</f>
        <v>1338619</v>
      </c>
      <c r="O32" s="11">
        <f>SUM(O33:O40)</f>
        <v>0</v>
      </c>
      <c r="P32" s="11">
        <f>SUM(P33:P40)</f>
        <v>92520467</v>
      </c>
      <c r="Q32" s="11">
        <f>SUM(Q33:Q40)</f>
        <v>129936</v>
      </c>
      <c r="R32" s="11">
        <f>SUM(R33:R40)</f>
        <v>0</v>
      </c>
      <c r="S32" s="11">
        <f>SUM(S33:S39)</f>
        <v>0</v>
      </c>
      <c r="T32" s="11">
        <f>SUM(T33:T39)</f>
        <v>1516625000</v>
      </c>
      <c r="U32" s="11">
        <f>SUM(U33:U40)</f>
        <v>1610764520</v>
      </c>
      <c r="V32" s="6"/>
      <c r="W32" s="5">
        <f t="shared" si="1"/>
        <v>94139520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17" customFormat="1" ht="22.5" customHeight="1">
      <c r="A33" s="24"/>
      <c r="B33" s="38" t="s">
        <v>20</v>
      </c>
      <c r="C33" s="36"/>
      <c r="D33" s="39" t="s">
        <v>38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>
        <v>1354098000</v>
      </c>
      <c r="U33" s="12">
        <f aca="true" t="shared" si="8" ref="U33:U41">SUM(F33:T33)</f>
        <v>1354098000</v>
      </c>
      <c r="V33" s="25"/>
      <c r="W33" s="5">
        <f t="shared" si="1"/>
        <v>0</v>
      </c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s="17" customFormat="1" ht="22.5" customHeight="1">
      <c r="A34" s="24"/>
      <c r="B34" s="26" t="s">
        <v>39</v>
      </c>
      <c r="D34" s="23" t="s">
        <v>98</v>
      </c>
      <c r="F34" s="11"/>
      <c r="G34" s="11"/>
      <c r="H34" s="11"/>
      <c r="I34" s="11"/>
      <c r="J34" s="11"/>
      <c r="K34" s="11"/>
      <c r="L34" s="11"/>
      <c r="M34" s="11"/>
      <c r="N34" s="11"/>
      <c r="O34" s="11">
        <v>0</v>
      </c>
      <c r="P34" s="11"/>
      <c r="Q34" s="11"/>
      <c r="R34" s="11"/>
      <c r="S34" s="11"/>
      <c r="T34" s="11">
        <v>162527000</v>
      </c>
      <c r="U34" s="11">
        <f t="shared" si="8"/>
        <v>162527000</v>
      </c>
      <c r="V34" s="25"/>
      <c r="W34" s="5">
        <f t="shared" si="1"/>
        <v>0</v>
      </c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s="17" customFormat="1" ht="22.5" customHeight="1">
      <c r="A35" s="24"/>
      <c r="B35" s="26" t="s">
        <v>31</v>
      </c>
      <c r="D35" s="23" t="s">
        <v>33</v>
      </c>
      <c r="F35" s="11"/>
      <c r="G35" s="11"/>
      <c r="H35" s="11"/>
      <c r="I35" s="11">
        <v>0</v>
      </c>
      <c r="J35" s="11"/>
      <c r="K35" s="11">
        <v>0</v>
      </c>
      <c r="L35" s="11">
        <v>0</v>
      </c>
      <c r="M35" s="11">
        <v>0</v>
      </c>
      <c r="N35" s="11"/>
      <c r="O35" s="11">
        <v>0</v>
      </c>
      <c r="P35" s="11">
        <v>0</v>
      </c>
      <c r="Q35" s="11"/>
      <c r="R35" s="11">
        <v>0</v>
      </c>
      <c r="S35" s="11"/>
      <c r="T35" s="11"/>
      <c r="U35" s="11">
        <f t="shared" si="8"/>
        <v>0</v>
      </c>
      <c r="V35" s="25"/>
      <c r="W35" s="55">
        <f t="shared" si="1"/>
        <v>0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s="17" customFormat="1" ht="22.5" customHeight="1">
      <c r="A36" s="24"/>
      <c r="B36" s="26" t="s">
        <v>32</v>
      </c>
      <c r="D36" s="23" t="s">
        <v>34</v>
      </c>
      <c r="F36" s="11"/>
      <c r="G36" s="11"/>
      <c r="H36" s="11"/>
      <c r="I36" s="11"/>
      <c r="J36" s="11"/>
      <c r="K36" s="11"/>
      <c r="L36" s="11"/>
      <c r="M36" s="11"/>
      <c r="N36" s="11"/>
      <c r="O36" s="11">
        <v>0</v>
      </c>
      <c r="P36" s="11"/>
      <c r="Q36" s="11"/>
      <c r="R36" s="11"/>
      <c r="S36" s="11"/>
      <c r="T36" s="11"/>
      <c r="U36" s="11">
        <f t="shared" si="8"/>
        <v>0</v>
      </c>
      <c r="V36" s="25"/>
      <c r="W36" s="55">
        <f t="shared" si="1"/>
        <v>0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s="17" customFormat="1" ht="22.5" customHeight="1">
      <c r="A37" s="24"/>
      <c r="B37" s="26" t="s">
        <v>37</v>
      </c>
      <c r="D37" s="23" t="s">
        <v>47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v>0</v>
      </c>
      <c r="Q37" s="11"/>
      <c r="R37" s="11"/>
      <c r="S37" s="11"/>
      <c r="T37" s="11"/>
      <c r="U37" s="11">
        <f t="shared" si="8"/>
        <v>0</v>
      </c>
      <c r="V37" s="25"/>
      <c r="W37" s="55">
        <f t="shared" si="1"/>
        <v>0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17" customFormat="1" ht="22.5" customHeight="1">
      <c r="A38" s="24"/>
      <c r="B38" s="26" t="s">
        <v>21</v>
      </c>
      <c r="D38" s="23" t="s">
        <v>36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1338619</v>
      </c>
      <c r="O38" s="11">
        <v>0</v>
      </c>
      <c r="P38" s="11">
        <v>0</v>
      </c>
      <c r="Q38" s="11">
        <v>0</v>
      </c>
      <c r="R38" s="11">
        <v>0</v>
      </c>
      <c r="S38" s="11"/>
      <c r="T38" s="11"/>
      <c r="U38" s="11">
        <f t="shared" si="8"/>
        <v>1338619</v>
      </c>
      <c r="V38" s="25"/>
      <c r="W38" s="55">
        <f t="shared" si="1"/>
        <v>1338619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17" customFormat="1" ht="22.5" customHeight="1">
      <c r="A39" s="24"/>
      <c r="B39" s="26" t="s">
        <v>23</v>
      </c>
      <c r="D39" s="23" t="s">
        <v>35</v>
      </c>
      <c r="F39" s="11">
        <v>128998</v>
      </c>
      <c r="G39" s="11">
        <v>0</v>
      </c>
      <c r="H39" s="11">
        <v>21500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92520467</v>
      </c>
      <c r="Q39" s="11">
        <v>129936</v>
      </c>
      <c r="R39" s="11">
        <v>0</v>
      </c>
      <c r="S39" s="11"/>
      <c r="T39" s="11"/>
      <c r="U39" s="11">
        <f t="shared" si="8"/>
        <v>92800901</v>
      </c>
      <c r="V39" s="25"/>
      <c r="W39" s="55">
        <f t="shared" si="1"/>
        <v>92800901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17" customFormat="1" ht="22.5" customHeight="1">
      <c r="A40" s="24"/>
      <c r="B40" s="26" t="s">
        <v>96</v>
      </c>
      <c r="D40" s="23" t="s">
        <v>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8"/>
        <v>0</v>
      </c>
      <c r="V40" s="25"/>
      <c r="W40" s="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s="17" customFormat="1" ht="22.5" customHeight="1">
      <c r="A41" s="24"/>
      <c r="B41" s="29">
        <v>30</v>
      </c>
      <c r="C41" s="30"/>
      <c r="D41" s="31" t="s">
        <v>100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1">
        <f t="shared" si="8"/>
        <v>0</v>
      </c>
      <c r="V41" s="25"/>
      <c r="W41" s="5">
        <f t="shared" si="1"/>
        <v>0</v>
      </c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22.5" customHeight="1">
      <c r="A42" s="3"/>
      <c r="B42" s="29" t="s">
        <v>77</v>
      </c>
      <c r="C42" s="30"/>
      <c r="D42" s="31" t="s">
        <v>15</v>
      </c>
      <c r="E42" s="17"/>
      <c r="F42" s="13">
        <f>SUM(F43:F45)</f>
        <v>0</v>
      </c>
      <c r="G42" s="13">
        <f aca="true" t="shared" si="9" ref="G42:U42">SUM(G43:G45)</f>
        <v>0</v>
      </c>
      <c r="H42" s="13">
        <f t="shared" si="9"/>
        <v>0</v>
      </c>
      <c r="I42" s="13">
        <f t="shared" si="9"/>
        <v>0</v>
      </c>
      <c r="J42" s="13">
        <f t="shared" si="9"/>
        <v>2161171834</v>
      </c>
      <c r="K42" s="13">
        <f t="shared" si="9"/>
        <v>58153044614</v>
      </c>
      <c r="L42" s="13">
        <f t="shared" si="9"/>
        <v>6831369405</v>
      </c>
      <c r="M42" s="13">
        <f t="shared" si="9"/>
        <v>1930276094</v>
      </c>
      <c r="N42" s="13">
        <f t="shared" si="9"/>
        <v>0</v>
      </c>
      <c r="O42" s="13">
        <f t="shared" si="9"/>
        <v>0</v>
      </c>
      <c r="P42" s="13">
        <f t="shared" si="9"/>
        <v>0</v>
      </c>
      <c r="Q42" s="13">
        <f>SUM(Q43:Q45)</f>
        <v>8998003876</v>
      </c>
      <c r="R42" s="13">
        <f t="shared" si="9"/>
        <v>62994044</v>
      </c>
      <c r="S42" s="13">
        <f t="shared" si="9"/>
        <v>0</v>
      </c>
      <c r="T42" s="13">
        <f t="shared" si="9"/>
        <v>0</v>
      </c>
      <c r="U42" s="51">
        <f t="shared" si="9"/>
        <v>78136859867</v>
      </c>
      <c r="V42" s="2"/>
      <c r="W42" s="5">
        <f t="shared" si="1"/>
        <v>78136859867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7" customFormat="1" ht="22.5" customHeight="1">
      <c r="A43" s="24"/>
      <c r="B43" s="26" t="s">
        <v>20</v>
      </c>
      <c r="D43" s="23" t="s">
        <v>42</v>
      </c>
      <c r="F43" s="11">
        <v>0</v>
      </c>
      <c r="G43" s="11"/>
      <c r="H43" s="11"/>
      <c r="I43" s="11">
        <v>0</v>
      </c>
      <c r="J43" s="11">
        <v>0</v>
      </c>
      <c r="K43" s="11">
        <v>0</v>
      </c>
      <c r="L43" s="11">
        <v>11037400</v>
      </c>
      <c r="M43" s="11">
        <v>0</v>
      </c>
      <c r="N43" s="11">
        <v>0</v>
      </c>
      <c r="O43" s="11"/>
      <c r="P43" s="11"/>
      <c r="Q43" s="11"/>
      <c r="R43" s="11">
        <v>20000000</v>
      </c>
      <c r="S43" s="11"/>
      <c r="T43" s="11"/>
      <c r="U43" s="11">
        <f aca="true" t="shared" si="10" ref="U43:U49">SUM(F43:T43)</f>
        <v>31037400</v>
      </c>
      <c r="V43" s="25"/>
      <c r="W43" s="55">
        <f t="shared" si="1"/>
        <v>31037400</v>
      </c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s="17" customFormat="1" ht="22.5" customHeight="1">
      <c r="A44" s="24"/>
      <c r="B44" s="26" t="s">
        <v>39</v>
      </c>
      <c r="D44" s="23" t="s">
        <v>43</v>
      </c>
      <c r="F44" s="11"/>
      <c r="G44" s="11"/>
      <c r="H44" s="11"/>
      <c r="I44" s="11">
        <v>0</v>
      </c>
      <c r="J44" s="11">
        <v>2161171834</v>
      </c>
      <c r="K44" s="11">
        <v>58153044614</v>
      </c>
      <c r="L44" s="11">
        <v>6820332005</v>
      </c>
      <c r="M44" s="11">
        <v>1930276094</v>
      </c>
      <c r="N44" s="11"/>
      <c r="O44" s="11">
        <v>0</v>
      </c>
      <c r="P44" s="11"/>
      <c r="Q44" s="11">
        <v>8998003876</v>
      </c>
      <c r="R44" s="11">
        <v>42994044</v>
      </c>
      <c r="S44" s="11"/>
      <c r="T44" s="11"/>
      <c r="U44" s="11">
        <f t="shared" si="10"/>
        <v>78105822467</v>
      </c>
      <c r="V44" s="25"/>
      <c r="W44" s="55">
        <f t="shared" si="1"/>
        <v>78105822467</v>
      </c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17" customFormat="1" ht="22.5" customHeight="1">
      <c r="A45" s="24"/>
      <c r="B45" s="26" t="s">
        <v>31</v>
      </c>
      <c r="D45" s="23" t="s">
        <v>101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f t="shared" si="10"/>
        <v>0</v>
      </c>
      <c r="V45" s="25"/>
      <c r="W45" s="5">
        <f t="shared" si="1"/>
        <v>0</v>
      </c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17" customFormat="1" ht="22.5" customHeight="1">
      <c r="A46" s="24"/>
      <c r="B46" s="22" t="s">
        <v>16</v>
      </c>
      <c r="D46" s="23" t="s">
        <v>40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>
        <f t="shared" si="10"/>
        <v>0</v>
      </c>
      <c r="V46" s="25"/>
      <c r="W46" s="5">
        <f t="shared" si="1"/>
        <v>0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17" customFormat="1" ht="22.5" customHeight="1">
      <c r="A47" s="24"/>
      <c r="B47" s="22" t="s">
        <v>17</v>
      </c>
      <c r="D47" s="23" t="s">
        <v>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64445414661</v>
      </c>
      <c r="R47" s="11"/>
      <c r="S47" s="11"/>
      <c r="T47" s="11"/>
      <c r="U47" s="11">
        <f>SUM(F47:T47)</f>
        <v>64445414661</v>
      </c>
      <c r="V47" s="25"/>
      <c r="W47" s="55">
        <f t="shared" si="1"/>
        <v>64445414661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17" customFormat="1" ht="22.5" customHeight="1">
      <c r="A48" s="24"/>
      <c r="B48" s="22" t="s">
        <v>78</v>
      </c>
      <c r="D48" s="23" t="s">
        <v>41</v>
      </c>
      <c r="F48" s="11">
        <v>61969622</v>
      </c>
      <c r="G48" s="11">
        <v>104048228</v>
      </c>
      <c r="H48" s="11">
        <v>90649578</v>
      </c>
      <c r="I48" s="11">
        <v>2034515500</v>
      </c>
      <c r="J48" s="11">
        <v>22268674750</v>
      </c>
      <c r="K48" s="11">
        <v>109225141105</v>
      </c>
      <c r="L48" s="11">
        <v>5774487130</v>
      </c>
      <c r="M48" s="11">
        <v>3135832367</v>
      </c>
      <c r="N48" s="11">
        <v>38105034</v>
      </c>
      <c r="O48" s="11">
        <v>11573958963</v>
      </c>
      <c r="P48" s="11">
        <v>661835835</v>
      </c>
      <c r="Q48" s="11">
        <v>20002525145</v>
      </c>
      <c r="R48" s="11">
        <v>682096867</v>
      </c>
      <c r="S48" s="11">
        <v>64677000</v>
      </c>
      <c r="T48" s="11">
        <v>922458000</v>
      </c>
      <c r="U48" s="11">
        <f t="shared" si="10"/>
        <v>176640975124</v>
      </c>
      <c r="V48" s="25"/>
      <c r="W48" s="55">
        <f t="shared" si="1"/>
        <v>175653840124</v>
      </c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17" customFormat="1" ht="22.5" customHeight="1">
      <c r="A49" s="24"/>
      <c r="B49" s="29" t="s">
        <v>79</v>
      </c>
      <c r="C49" s="30"/>
      <c r="D49" s="31" t="s">
        <v>19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/>
      <c r="T49" s="13"/>
      <c r="U49" s="13">
        <f t="shared" si="10"/>
        <v>0</v>
      </c>
      <c r="V49" s="25"/>
      <c r="W49" s="5">
        <f t="shared" si="1"/>
        <v>0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6:34" ht="25.5" customHeight="1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>+S9-S25</f>
        <v>-13260000</v>
      </c>
      <c r="T51" s="10">
        <f>+T9-T25</f>
        <v>-399053000</v>
      </c>
      <c r="U51" s="4">
        <f>+U9-U25</f>
        <v>-26576311552</v>
      </c>
      <c r="V51" s="4">
        <f>+V9-V25</f>
        <v>0</v>
      </c>
      <c r="W51" s="4">
        <f>+W9-W25</f>
        <v>-26163998552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37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Juan Jutronic Oyarzun (Dirplan)</cp:lastModifiedBy>
  <cp:lastPrinted>2022-03-14T14:34:55Z</cp:lastPrinted>
  <dcterms:created xsi:type="dcterms:W3CDTF">1998-06-30T14:14:38Z</dcterms:created>
  <dcterms:modified xsi:type="dcterms:W3CDTF">2022-03-14T17:18:07Z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ord">
    <vt:lpwstr>192.000000000000</vt:lpwstr>
  </property>
  <property fmtid="{D5CDD505-2E9C-101B-9397-08002B2CF9AE}" pid="5" name="Histori">
    <vt:lpwstr>No</vt:lpwstr>
  </property>
  <property fmtid="{D5CDD505-2E9C-101B-9397-08002B2CF9AE}" pid="6" name="Descripci">
    <vt:lpwstr/>
  </property>
  <property fmtid="{D5CDD505-2E9C-101B-9397-08002B2CF9AE}" pid="7" name="url_documen">
    <vt:lpwstr>/InformaciondePresupuestoMOP/balancefinancieromop/Documents/2021/Balance_Febrero_2022_covid.xls</vt:lpwstr>
  </property>
  <property fmtid="{D5CDD505-2E9C-101B-9397-08002B2CF9AE}" pid="8" name="Titulo del Balan">
    <vt:lpwstr/>
  </property>
  <property fmtid="{D5CDD505-2E9C-101B-9397-08002B2CF9AE}" pid="9" name="A">
    <vt:lpwstr>2022</vt:lpwstr>
  </property>
</Properties>
</file>