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9040" windowHeight="15720" tabRatio="642" activeTab="0"/>
  </bookViews>
  <sheets>
    <sheet name="VIGENTE REGULAR" sheetId="1" r:id="rId1"/>
    <sheet name="EJEC NO IMPRIMIR" sheetId="2" state="hidden" r:id="rId2"/>
    <sheet name="EJEC REGULAR" sheetId="3" r:id="rId3"/>
  </sheets>
  <definedNames>
    <definedName name="A_impresión_IM" localSheetId="1">#REF!</definedName>
    <definedName name="A_impresión_IM" localSheetId="2">#REF!</definedName>
    <definedName name="A_impresión_IM">#REF!</definedName>
    <definedName name="_xlnm.Print_Area" localSheetId="1">'EJEC NO IMPRIMIR'!$A$2:$U$49</definedName>
    <definedName name="_xlnm.Print_Area" localSheetId="2">'EJEC REGULAR'!$A$2:$U$49</definedName>
    <definedName name="_xlnm.Print_Area" localSheetId="0">'VIGENTE REGULAR'!$A$2:$U$49</definedName>
    <definedName name="INICIAL" localSheetId="1">#REF!</definedName>
    <definedName name="INICIAL" localSheetId="2">#REF!</definedName>
    <definedName name="INICIAL">#REF!</definedName>
    <definedName name="_xlnm.Print_Titles" localSheetId="1">'EJEC NO IMPRIMIR'!$B:$D</definedName>
    <definedName name="_xlnm.Print_Titles" localSheetId="2">'EJEC REGULAR'!$B:$D</definedName>
    <definedName name="_xlnm.Print_Titles" localSheetId="0">'VIGENTE REGULAR'!$B:$D</definedName>
    <definedName name="Títulos_a_imprimir_IM" localSheetId="1">#REF!</definedName>
    <definedName name="Títulos_a_imprimir_IM" localSheetId="2">#REF!</definedName>
    <definedName name="Títulos_a_imprimir_IM">#REF!</definedName>
    <definedName name="TRAMI" localSheetId="1">#REF!</definedName>
    <definedName name="TRAMI" localSheetId="2">#REF!</definedName>
    <definedName name="TRAMI">#REF!</definedName>
    <definedName name="VIGENTE" localSheetId="1">#REF!</definedName>
    <definedName name="VIGENTE" localSheetId="2">#REF!</definedName>
    <definedName name="VIGENTE">#REF!</definedName>
    <definedName name="xx">#REF!</definedName>
  </definedNames>
  <calcPr fullCalcOnLoad="1"/>
</workbook>
</file>

<file path=xl/sharedStrings.xml><?xml version="1.0" encoding="utf-8"?>
<sst xmlns="http://schemas.openxmlformats.org/spreadsheetml/2006/main" count="339" uniqueCount="110">
  <si>
    <t xml:space="preserve">   ST.   IT.</t>
  </si>
  <si>
    <t xml:space="preserve">I N G R E S O S </t>
  </si>
  <si>
    <t xml:space="preserve">APORTE FISCAL: </t>
  </si>
  <si>
    <t>-  Remuneraciones</t>
  </si>
  <si>
    <t>10</t>
  </si>
  <si>
    <t>SALDO INICIAL DE CAJA</t>
  </si>
  <si>
    <t>G A S T O S</t>
  </si>
  <si>
    <t>21</t>
  </si>
  <si>
    <t>GASTOS EN PERSONAL</t>
  </si>
  <si>
    <t>22</t>
  </si>
  <si>
    <t>BIENES Y SERVICIOS DE CONSUMO</t>
  </si>
  <si>
    <t>23</t>
  </si>
  <si>
    <t>24</t>
  </si>
  <si>
    <t>25</t>
  </si>
  <si>
    <t>TRANSFERENCIAS CORRIENTES</t>
  </si>
  <si>
    <t>INVERSION REAL</t>
  </si>
  <si>
    <t>32</t>
  </si>
  <si>
    <t>33</t>
  </si>
  <si>
    <t>TRANSF. DE CAPITAL</t>
  </si>
  <si>
    <t>SALDO FINAL DE CAJA</t>
  </si>
  <si>
    <t>01</t>
  </si>
  <si>
    <t>06</t>
  </si>
  <si>
    <t>RENTAS DE LA PROPIEDAD</t>
  </si>
  <si>
    <t>07</t>
  </si>
  <si>
    <t>INGRESOS DE OPERACIÓN</t>
  </si>
  <si>
    <t>08</t>
  </si>
  <si>
    <t>OTROS INGRESOS CORRIENTES</t>
  </si>
  <si>
    <t>VENTA DE ACTIVOS NO FINANCIEROS</t>
  </si>
  <si>
    <t>VENTA DE ACTIVOS FINANCIEROS</t>
  </si>
  <si>
    <t>RECUPERACION DE PRESTAMOS</t>
  </si>
  <si>
    <t>INTEGROS AL FISCO</t>
  </si>
  <si>
    <t>03</t>
  </si>
  <si>
    <t>04</t>
  </si>
  <si>
    <t>Vehiculos</t>
  </si>
  <si>
    <t>Mobiliario y Otros</t>
  </si>
  <si>
    <t>Programas Informáticos</t>
  </si>
  <si>
    <t>Equipos Informáticos</t>
  </si>
  <si>
    <t>05</t>
  </si>
  <si>
    <t>Terrenos</t>
  </si>
  <si>
    <t>02</t>
  </si>
  <si>
    <t>PRESTAMOS</t>
  </si>
  <si>
    <t>SERVICIO DE LA DEUDA</t>
  </si>
  <si>
    <t>Estudios Básicos</t>
  </si>
  <si>
    <t>Proyectos</t>
  </si>
  <si>
    <t>09</t>
  </si>
  <si>
    <t>Libre</t>
  </si>
  <si>
    <t>Servicio Deuda</t>
  </si>
  <si>
    <t>Maquinas y Equipos</t>
  </si>
  <si>
    <t>-  Resto</t>
  </si>
  <si>
    <t>SSS</t>
  </si>
  <si>
    <t>TOTAL</t>
  </si>
  <si>
    <t>TRANSF. PARA GASTOS DE CAPITAL</t>
  </si>
  <si>
    <t>PRESTACIONES DE SEG. SOCIAL</t>
  </si>
  <si>
    <t>DGOP</t>
  </si>
  <si>
    <t>FISCALIA</t>
  </si>
  <si>
    <t>DC Y F</t>
  </si>
  <si>
    <t>VIALIDAD</t>
  </si>
  <si>
    <t>DOP</t>
  </si>
  <si>
    <t>AEROP.</t>
  </si>
  <si>
    <t>CONCESIONES</t>
  </si>
  <si>
    <t>PLANEAM.</t>
  </si>
  <si>
    <t>SUBSECRET.</t>
  </si>
  <si>
    <t>DG AGUAS</t>
  </si>
  <si>
    <t>INH</t>
  </si>
  <si>
    <t>MOP</t>
  </si>
  <si>
    <t>ARQUITECT.</t>
  </si>
  <si>
    <t>DOH</t>
  </si>
  <si>
    <t>OTROS GASTOS CORRIENTES</t>
  </si>
  <si>
    <t>ADQUIS. DE ACTIVOS NO FINANCIEROS</t>
  </si>
  <si>
    <t>total mop</t>
  </si>
  <si>
    <t>sin inh y sss</t>
  </si>
  <si>
    <t>11</t>
  </si>
  <si>
    <t>12</t>
  </si>
  <si>
    <t>13</t>
  </si>
  <si>
    <t>15</t>
  </si>
  <si>
    <t>26</t>
  </si>
  <si>
    <t>29</t>
  </si>
  <si>
    <t>31</t>
  </si>
  <si>
    <t>34</t>
  </si>
  <si>
    <t>35</t>
  </si>
  <si>
    <t>A.P.R.</t>
  </si>
  <si>
    <t>02-09</t>
  </si>
  <si>
    <t>02-10</t>
  </si>
  <si>
    <t>02-13</t>
  </si>
  <si>
    <t>02-02</t>
  </si>
  <si>
    <t>02-03</t>
  </si>
  <si>
    <t>02-04</t>
  </si>
  <si>
    <t>02-06</t>
  </si>
  <si>
    <t>02-07</t>
  </si>
  <si>
    <t>02-11</t>
  </si>
  <si>
    <t>02-12</t>
  </si>
  <si>
    <t>01-01</t>
  </si>
  <si>
    <t>04-01</t>
  </si>
  <si>
    <t>05-01</t>
  </si>
  <si>
    <t>07-01</t>
  </si>
  <si>
    <t>ENDEUDAMIENTO</t>
  </si>
  <si>
    <t>99</t>
  </si>
  <si>
    <t>Otros Activos No Financieros</t>
  </si>
  <si>
    <t>Edificios</t>
  </si>
  <si>
    <t>03-01</t>
  </si>
  <si>
    <t>ADQUIS. DE ACTIVOS FINANCIEROS</t>
  </si>
  <si>
    <t xml:space="preserve">Programas  </t>
  </si>
  <si>
    <t>INGRESAR EN PESOS -----NO IMPRIMIR----</t>
  </si>
  <si>
    <t>DG CONCES.</t>
  </si>
  <si>
    <t>suma regular + fet</t>
  </si>
  <si>
    <t>suma regular + FET</t>
  </si>
  <si>
    <t>PRESUPUESTO VIGENTE MOP 2022 AL MES DE ENERO (PRESUPUESTO REGULAR)</t>
  </si>
  <si>
    <t>(Miles de $ 2022)</t>
  </si>
  <si>
    <t>PRESUPUESTO EJECUTADO MOP 2022 AL MES DE ENERO</t>
  </si>
  <si>
    <t>PRESUPUESTO EJECUTADO MOP 2022 AL MES DE ENERO (PRESUPUESTO REGULAR)</t>
  </si>
</sst>
</file>

<file path=xl/styles.xml><?xml version="1.0" encoding="utf-8"?>
<styleSheet xmlns="http://schemas.openxmlformats.org/spreadsheetml/2006/main">
  <numFmts count="1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General_)"/>
    <numFmt numFmtId="165" formatCode="dd/mm_)"/>
  </numFmts>
  <fonts count="49">
    <font>
      <sz val="10"/>
      <name val="Courie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Times New Roman"/>
      <family val="1"/>
    </font>
    <font>
      <sz val="12"/>
      <color indexed="9"/>
      <name val="Times New Roman"/>
      <family val="1"/>
    </font>
    <font>
      <sz val="14"/>
      <name val="Times New Roman"/>
      <family val="1"/>
    </font>
    <font>
      <sz val="18"/>
      <color indexed="62"/>
      <name val="Cambria"/>
      <family val="2"/>
    </font>
    <font>
      <sz val="11"/>
      <color indexed="60"/>
      <name val="Calibri"/>
      <family val="2"/>
    </font>
    <font>
      <b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2"/>
      <color rgb="FFFF0000"/>
      <name val="Times New Roman"/>
      <family val="1"/>
    </font>
    <font>
      <sz val="12"/>
      <color theme="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85"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8" fillId="14" borderId="0" applyNumberFormat="0" applyBorder="0" applyAlignment="0" applyProtection="0"/>
    <xf numFmtId="0" fontId="29" fillId="15" borderId="0" applyNumberFormat="0" applyBorder="0" applyAlignment="0" applyProtection="0"/>
    <xf numFmtId="0" fontId="28" fillId="15" borderId="0" applyNumberFormat="0" applyBorder="0" applyAlignment="0" applyProtection="0"/>
    <xf numFmtId="0" fontId="29" fillId="16" borderId="0" applyNumberFormat="0" applyBorder="0" applyAlignment="0" applyProtection="0"/>
    <xf numFmtId="0" fontId="28" fillId="16" borderId="0" applyNumberFormat="0" applyBorder="0" applyAlignment="0" applyProtection="0"/>
    <xf numFmtId="0" fontId="29" fillId="17" borderId="0" applyNumberFormat="0" applyBorder="0" applyAlignment="0" applyProtection="0"/>
    <xf numFmtId="0" fontId="28" fillId="17" borderId="0" applyNumberFormat="0" applyBorder="0" applyAlignment="0" applyProtection="0"/>
    <xf numFmtId="0" fontId="29" fillId="18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28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1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0" fillId="32" borderId="5" applyNumberFormat="0" applyFont="0" applyAlignment="0" applyProtection="0"/>
    <xf numFmtId="0" fontId="28" fillId="32" borderId="5" applyNumberFormat="0" applyFont="0" applyAlignment="0" applyProtection="0"/>
    <xf numFmtId="0" fontId="28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</cellStyleXfs>
  <cellXfs count="86">
    <xf numFmtId="164" fontId="0" fillId="0" borderId="0" xfId="0" applyAlignment="1">
      <alignment/>
    </xf>
    <xf numFmtId="164" fontId="4" fillId="0" borderId="0" xfId="0" applyFont="1" applyAlignment="1">
      <alignment/>
    </xf>
    <xf numFmtId="37" fontId="4" fillId="0" borderId="0" xfId="0" applyNumberFormat="1" applyFont="1" applyAlignment="1" applyProtection="1">
      <alignment/>
      <protection/>
    </xf>
    <xf numFmtId="164" fontId="4" fillId="0" borderId="10" xfId="0" applyFont="1" applyBorder="1" applyAlignment="1">
      <alignment/>
    </xf>
    <xf numFmtId="3" fontId="4" fillId="0" borderId="0" xfId="0" applyNumberFormat="1" applyFont="1" applyAlignment="1" applyProtection="1">
      <alignment/>
      <protection/>
    </xf>
    <xf numFmtId="37" fontId="5" fillId="0" borderId="0" xfId="0" applyNumberFormat="1" applyFont="1" applyFill="1" applyAlignment="1" applyProtection="1">
      <alignment/>
      <protection/>
    </xf>
    <xf numFmtId="37" fontId="4" fillId="0" borderId="0" xfId="0" applyNumberFormat="1" applyFont="1" applyFill="1" applyAlignment="1" applyProtection="1">
      <alignment/>
      <protection/>
    </xf>
    <xf numFmtId="164" fontId="4" fillId="0" borderId="0" xfId="0" applyFont="1" applyAlignment="1">
      <alignment/>
    </xf>
    <xf numFmtId="164" fontId="2" fillId="0" borderId="0" xfId="0" applyFont="1" applyAlignment="1">
      <alignment/>
    </xf>
    <xf numFmtId="37" fontId="4" fillId="0" borderId="11" xfId="0" applyNumberFormat="1" applyFont="1" applyFill="1" applyBorder="1" applyAlignment="1" applyProtection="1" quotePrefix="1">
      <alignment horizontal="center"/>
      <protection/>
    </xf>
    <xf numFmtId="3" fontId="4" fillId="0" borderId="0" xfId="0" applyNumberFormat="1" applyFont="1" applyFill="1" applyAlignment="1" applyProtection="1">
      <alignment/>
      <protection/>
    </xf>
    <xf numFmtId="3" fontId="6" fillId="0" borderId="12" xfId="0" applyNumberFormat="1" applyFont="1" applyFill="1" applyBorder="1" applyAlignment="1" applyProtection="1">
      <alignment/>
      <protection/>
    </xf>
    <xf numFmtId="3" fontId="6" fillId="0" borderId="13" xfId="0" applyNumberFormat="1" applyFont="1" applyFill="1" applyBorder="1" applyAlignment="1" applyProtection="1">
      <alignment/>
      <protection/>
    </xf>
    <xf numFmtId="3" fontId="6" fillId="0" borderId="11" xfId="0" applyNumberFormat="1" applyFont="1" applyFill="1" applyBorder="1" applyAlignment="1" applyProtection="1">
      <alignment/>
      <protection/>
    </xf>
    <xf numFmtId="164" fontId="4" fillId="0" borderId="13" xfId="0" applyFont="1" applyFill="1" applyBorder="1" applyAlignment="1">
      <alignment horizontal="center"/>
    </xf>
    <xf numFmtId="164" fontId="4" fillId="0" borderId="0" xfId="0" applyFont="1" applyFill="1" applyAlignment="1">
      <alignment/>
    </xf>
    <xf numFmtId="164" fontId="4" fillId="0" borderId="0" xfId="0" applyFont="1" applyFill="1" applyAlignment="1" applyProtection="1">
      <alignment horizontal="left"/>
      <protection/>
    </xf>
    <xf numFmtId="164" fontId="4" fillId="0" borderId="0" xfId="0" applyFont="1" applyFill="1" applyBorder="1" applyAlignment="1">
      <alignment/>
    </xf>
    <xf numFmtId="164" fontId="3" fillId="0" borderId="13" xfId="0" applyFont="1" applyFill="1" applyBorder="1" applyAlignment="1">
      <alignment horizontal="center"/>
    </xf>
    <xf numFmtId="164" fontId="47" fillId="0" borderId="0" xfId="0" applyFont="1" applyFill="1" applyAlignment="1">
      <alignment/>
    </xf>
    <xf numFmtId="165" fontId="2" fillId="0" borderId="0" xfId="0" applyNumberFormat="1" applyFont="1" applyFill="1" applyAlignment="1" applyProtection="1">
      <alignment/>
      <protection/>
    </xf>
    <xf numFmtId="37" fontId="3" fillId="0" borderId="11" xfId="0" applyNumberFormat="1" applyFont="1" applyFill="1" applyBorder="1" applyAlignment="1" applyProtection="1">
      <alignment horizontal="center"/>
      <protection/>
    </xf>
    <xf numFmtId="37" fontId="4" fillId="0" borderId="14" xfId="0" applyNumberFormat="1" applyFont="1" applyFill="1" applyBorder="1" applyAlignment="1" applyProtection="1" quotePrefix="1">
      <alignment horizontal="center"/>
      <protection/>
    </xf>
    <xf numFmtId="37" fontId="4" fillId="0" borderId="10" xfId="0" applyNumberFormat="1" applyFont="1" applyFill="1" applyBorder="1" applyAlignment="1" applyProtection="1">
      <alignment horizontal="left"/>
      <protection/>
    </xf>
    <xf numFmtId="164" fontId="4" fillId="0" borderId="10" xfId="0" applyFont="1" applyFill="1" applyBorder="1" applyAlignment="1">
      <alignment/>
    </xf>
    <xf numFmtId="37" fontId="4" fillId="0" borderId="0" xfId="0" applyNumberFormat="1" applyFont="1" applyFill="1" applyBorder="1" applyAlignment="1" applyProtection="1">
      <alignment/>
      <protection/>
    </xf>
    <xf numFmtId="37" fontId="4" fillId="0" borderId="14" xfId="0" applyNumberFormat="1" applyFont="1" applyFill="1" applyBorder="1" applyAlignment="1" applyProtection="1" quotePrefix="1">
      <alignment horizontal="right"/>
      <protection/>
    </xf>
    <xf numFmtId="37" fontId="4" fillId="0" borderId="0" xfId="0" applyNumberFormat="1" applyFont="1" applyFill="1" applyAlignment="1" applyProtection="1">
      <alignment horizontal="left"/>
      <protection/>
    </xf>
    <xf numFmtId="164" fontId="4" fillId="0" borderId="10" xfId="0" applyFont="1" applyFill="1" applyBorder="1" applyAlignment="1" applyProtection="1">
      <alignment horizontal="left"/>
      <protection/>
    </xf>
    <xf numFmtId="37" fontId="4" fillId="0" borderId="15" xfId="0" applyNumberFormat="1" applyFont="1" applyFill="1" applyBorder="1" applyAlignment="1" applyProtection="1" quotePrefix="1">
      <alignment horizontal="center"/>
      <protection/>
    </xf>
    <xf numFmtId="164" fontId="4" fillId="0" borderId="16" xfId="0" applyFont="1" applyFill="1" applyBorder="1" applyAlignment="1">
      <alignment/>
    </xf>
    <xf numFmtId="37" fontId="4" fillId="0" borderId="17" xfId="0" applyNumberFormat="1" applyFont="1" applyFill="1" applyBorder="1" applyAlignment="1" applyProtection="1">
      <alignment horizontal="left"/>
      <protection/>
    </xf>
    <xf numFmtId="164" fontId="2" fillId="0" borderId="0" xfId="0" applyFont="1" applyFill="1" applyAlignment="1" applyProtection="1">
      <alignment horizontal="left"/>
      <protection/>
    </xf>
    <xf numFmtId="164" fontId="4" fillId="0" borderId="0" xfId="0" applyFont="1" applyFill="1" applyAlignment="1">
      <alignment/>
    </xf>
    <xf numFmtId="164" fontId="2" fillId="0" borderId="0" xfId="0" applyFont="1" applyFill="1" applyAlignment="1">
      <alignment/>
    </xf>
    <xf numFmtId="37" fontId="2" fillId="0" borderId="0" xfId="0" applyNumberFormat="1" applyFont="1" applyFill="1" applyAlignment="1" applyProtection="1">
      <alignment horizontal="left"/>
      <protection/>
    </xf>
    <xf numFmtId="164" fontId="4" fillId="0" borderId="18" xfId="0" applyFont="1" applyFill="1" applyBorder="1" applyAlignment="1">
      <alignment/>
    </xf>
    <xf numFmtId="39" fontId="4" fillId="0" borderId="0" xfId="0" applyNumberFormat="1" applyFont="1" applyFill="1" applyAlignment="1" applyProtection="1">
      <alignment/>
      <protection/>
    </xf>
    <xf numFmtId="37" fontId="4" fillId="0" borderId="19" xfId="0" applyNumberFormat="1" applyFont="1" applyFill="1" applyBorder="1" applyAlignment="1" applyProtection="1" quotePrefix="1">
      <alignment horizontal="right"/>
      <protection/>
    </xf>
    <xf numFmtId="37" fontId="4" fillId="0" borderId="20" xfId="0" applyNumberFormat="1" applyFont="1" applyFill="1" applyBorder="1" applyAlignment="1" applyProtection="1">
      <alignment horizontal="left"/>
      <protection/>
    </xf>
    <xf numFmtId="164" fontId="47" fillId="0" borderId="0" xfId="0" applyFont="1" applyFill="1" applyAlignment="1">
      <alignment/>
    </xf>
    <xf numFmtId="164" fontId="3" fillId="0" borderId="10" xfId="0" applyFont="1" applyFill="1" applyBorder="1" applyAlignment="1">
      <alignment vertical="center"/>
    </xf>
    <xf numFmtId="37" fontId="3" fillId="0" borderId="21" xfId="0" applyNumberFormat="1" applyFont="1" applyFill="1" applyBorder="1" applyAlignment="1" applyProtection="1">
      <alignment horizontal="left" vertical="center"/>
      <protection/>
    </xf>
    <xf numFmtId="164" fontId="3" fillId="0" borderId="22" xfId="0" applyFont="1" applyFill="1" applyBorder="1" applyAlignment="1">
      <alignment vertical="center"/>
    </xf>
    <xf numFmtId="37" fontId="3" fillId="0" borderId="23" xfId="0" applyNumberFormat="1" applyFont="1" applyFill="1" applyBorder="1" applyAlignment="1" applyProtection="1">
      <alignment horizontal="center" vertical="center"/>
      <protection/>
    </xf>
    <xf numFmtId="164" fontId="3" fillId="0" borderId="0" xfId="0" applyFont="1" applyFill="1" applyBorder="1" applyAlignment="1">
      <alignment vertical="center"/>
    </xf>
    <xf numFmtId="3" fontId="3" fillId="0" borderId="24" xfId="0" applyNumberFormat="1" applyFont="1" applyFill="1" applyBorder="1" applyAlignment="1" applyProtection="1">
      <alignment vertical="center"/>
      <protection/>
    </xf>
    <xf numFmtId="37" fontId="4" fillId="0" borderId="24" xfId="0" applyNumberFormat="1" applyFont="1" applyFill="1" applyBorder="1" applyAlignment="1" applyProtection="1">
      <alignment vertical="center"/>
      <protection/>
    </xf>
    <xf numFmtId="37" fontId="4" fillId="0" borderId="0" xfId="0" applyNumberFormat="1" applyFont="1" applyFill="1" applyAlignment="1" applyProtection="1">
      <alignment vertical="center"/>
      <protection/>
    </xf>
    <xf numFmtId="164" fontId="4" fillId="0" borderId="0" xfId="0" applyFont="1" applyFill="1" applyAlignment="1">
      <alignment vertical="center"/>
    </xf>
    <xf numFmtId="164" fontId="3" fillId="0" borderId="21" xfId="0" applyFont="1" applyFill="1" applyBorder="1" applyAlignment="1">
      <alignment vertical="center"/>
    </xf>
    <xf numFmtId="3" fontId="6" fillId="0" borderId="24" xfId="0" applyNumberFormat="1" applyFont="1" applyFill="1" applyBorder="1" applyAlignment="1" applyProtection="1">
      <alignment/>
      <protection/>
    </xf>
    <xf numFmtId="164" fontId="48" fillId="0" borderId="0" xfId="0" applyFont="1" applyFill="1" applyAlignment="1">
      <alignment/>
    </xf>
    <xf numFmtId="3" fontId="6" fillId="0" borderId="24" xfId="0" applyNumberFormat="1" applyFont="1" applyBorder="1" applyAlignment="1" applyProtection="1">
      <alignment/>
      <protection/>
    </xf>
    <xf numFmtId="164" fontId="4" fillId="0" borderId="13" xfId="0" applyFont="1" applyFill="1" applyBorder="1" applyAlignment="1">
      <alignment horizontal="center" wrapText="1"/>
    </xf>
    <xf numFmtId="37" fontId="4" fillId="0" borderId="0" xfId="0" applyNumberFormat="1" applyFont="1" applyBorder="1" applyAlignment="1" applyProtection="1">
      <alignment/>
      <protection/>
    </xf>
    <xf numFmtId="41" fontId="4" fillId="0" borderId="0" xfId="66" applyFont="1" applyFill="1" applyAlignment="1">
      <alignment/>
    </xf>
    <xf numFmtId="37" fontId="4" fillId="0" borderId="14" xfId="0" applyNumberFormat="1" applyFont="1" applyFill="1" applyBorder="1" applyAlignment="1" applyProtection="1">
      <alignment/>
      <protection/>
    </xf>
    <xf numFmtId="37" fontId="4" fillId="33" borderId="0" xfId="0" applyNumberFormat="1" applyFont="1" applyFill="1" applyAlignment="1" applyProtection="1">
      <alignment/>
      <protection/>
    </xf>
    <xf numFmtId="37" fontId="4" fillId="33" borderId="0" xfId="0" applyNumberFormat="1" applyFont="1" applyFill="1" applyBorder="1" applyAlignment="1" applyProtection="1">
      <alignment/>
      <protection/>
    </xf>
    <xf numFmtId="164" fontId="24" fillId="0" borderId="0" xfId="0" applyFont="1" applyAlignment="1">
      <alignment/>
    </xf>
    <xf numFmtId="164" fontId="24" fillId="0" borderId="0" xfId="0" applyFont="1" applyFill="1" applyAlignment="1">
      <alignment/>
    </xf>
    <xf numFmtId="37" fontId="24" fillId="0" borderId="0" xfId="0" applyNumberFormat="1" applyFont="1" applyFill="1" applyBorder="1" applyAlignment="1" applyProtection="1">
      <alignment/>
      <protection/>
    </xf>
    <xf numFmtId="37" fontId="24" fillId="0" borderId="0" xfId="0" applyNumberFormat="1" applyFont="1" applyAlignment="1" applyProtection="1">
      <alignment/>
      <protection/>
    </xf>
    <xf numFmtId="37" fontId="5" fillId="34" borderId="0" xfId="0" applyNumberFormat="1" applyFont="1" applyFill="1" applyAlignment="1" applyProtection="1">
      <alignment/>
      <protection/>
    </xf>
    <xf numFmtId="37" fontId="4" fillId="34" borderId="24" xfId="0" applyNumberFormat="1" applyFont="1" applyFill="1" applyBorder="1" applyAlignment="1" applyProtection="1">
      <alignment vertical="center"/>
      <protection/>
    </xf>
    <xf numFmtId="37" fontId="4" fillId="35" borderId="0" xfId="0" applyNumberFormat="1" applyFont="1" applyFill="1" applyBorder="1" applyAlignment="1" applyProtection="1">
      <alignment/>
      <protection/>
    </xf>
    <xf numFmtId="3" fontId="6" fillId="0" borderId="0" xfId="0" applyNumberFormat="1" applyFont="1" applyFill="1" applyBorder="1" applyAlignment="1" applyProtection="1">
      <alignment/>
      <protection/>
    </xf>
    <xf numFmtId="37" fontId="24" fillId="34" borderId="0" xfId="0" applyNumberFormat="1" applyFont="1" applyFill="1" applyBorder="1" applyAlignment="1" applyProtection="1">
      <alignment/>
      <protection/>
    </xf>
    <xf numFmtId="37" fontId="4" fillId="34" borderId="0" xfId="0" applyNumberFormat="1" applyFont="1" applyFill="1" applyBorder="1" applyAlignment="1" applyProtection="1">
      <alignment/>
      <protection/>
    </xf>
    <xf numFmtId="164" fontId="3" fillId="0" borderId="0" xfId="0" applyFont="1" applyFill="1" applyAlignment="1">
      <alignment/>
    </xf>
    <xf numFmtId="164" fontId="27" fillId="0" borderId="10" xfId="0" applyFont="1" applyFill="1" applyBorder="1" applyAlignment="1">
      <alignment vertical="center"/>
    </xf>
    <xf numFmtId="37" fontId="27" fillId="0" borderId="21" xfId="0" applyNumberFormat="1" applyFont="1" applyFill="1" applyBorder="1" applyAlignment="1" applyProtection="1">
      <alignment horizontal="left" vertical="center"/>
      <protection/>
    </xf>
    <xf numFmtId="164" fontId="27" fillId="0" borderId="22" xfId="0" applyFont="1" applyFill="1" applyBorder="1" applyAlignment="1">
      <alignment vertical="center"/>
    </xf>
    <xf numFmtId="37" fontId="27" fillId="0" borderId="23" xfId="0" applyNumberFormat="1" applyFont="1" applyFill="1" applyBorder="1" applyAlignment="1" applyProtection="1">
      <alignment horizontal="center" vertical="center"/>
      <protection/>
    </xf>
    <xf numFmtId="164" fontId="27" fillId="0" borderId="0" xfId="0" applyFont="1" applyFill="1" applyBorder="1" applyAlignment="1">
      <alignment vertical="center"/>
    </xf>
    <xf numFmtId="3" fontId="27" fillId="0" borderId="24" xfId="0" applyNumberFormat="1" applyFont="1" applyFill="1" applyBorder="1" applyAlignment="1" applyProtection="1">
      <alignment vertical="center"/>
      <protection/>
    </xf>
    <xf numFmtId="37" fontId="24" fillId="0" borderId="14" xfId="0" applyNumberFormat="1" applyFont="1" applyFill="1" applyBorder="1" applyAlignment="1" applyProtection="1">
      <alignment vertical="center"/>
      <protection/>
    </xf>
    <xf numFmtId="37" fontId="24" fillId="0" borderId="23" xfId="0" applyNumberFormat="1" applyFont="1" applyFill="1" applyBorder="1" applyAlignment="1" applyProtection="1">
      <alignment vertical="center"/>
      <protection/>
    </xf>
    <xf numFmtId="37" fontId="24" fillId="0" borderId="0" xfId="0" applyNumberFormat="1" applyFont="1" applyFill="1" applyAlignment="1" applyProtection="1">
      <alignment vertical="center"/>
      <protection/>
    </xf>
    <xf numFmtId="164" fontId="24" fillId="0" borderId="0" xfId="0" applyFont="1" applyFill="1" applyAlignment="1">
      <alignment vertical="center"/>
    </xf>
    <xf numFmtId="164" fontId="27" fillId="0" borderId="21" xfId="0" applyFont="1" applyFill="1" applyBorder="1" applyAlignment="1">
      <alignment vertical="center"/>
    </xf>
    <xf numFmtId="37" fontId="24" fillId="0" borderId="21" xfId="0" applyNumberFormat="1" applyFont="1" applyFill="1" applyBorder="1" applyAlignment="1" applyProtection="1">
      <alignment vertical="center"/>
      <protection/>
    </xf>
    <xf numFmtId="37" fontId="24" fillId="0" borderId="0" xfId="0" applyNumberFormat="1" applyFont="1" applyFill="1" applyBorder="1" applyAlignment="1" applyProtection="1">
      <alignment vertical="center"/>
      <protection/>
    </xf>
    <xf numFmtId="164" fontId="2" fillId="0" borderId="0" xfId="0" applyFont="1" applyFill="1" applyAlignment="1">
      <alignment horizontal="center"/>
    </xf>
    <xf numFmtId="164" fontId="47" fillId="33" borderId="0" xfId="0" applyFont="1" applyFill="1" applyAlignment="1">
      <alignment horizontal="center"/>
    </xf>
  </cellXfs>
  <cellStyles count="71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Cálculo" xfId="52"/>
    <cellStyle name="Celda de comprobación" xfId="53"/>
    <cellStyle name="Celda vinculada" xfId="54"/>
    <cellStyle name="Encabezado 1" xfId="55"/>
    <cellStyle name="Encabezado 4" xfId="56"/>
    <cellStyle name="Énfasis1" xfId="57"/>
    <cellStyle name="Énfasis2" xfId="58"/>
    <cellStyle name="Énfasis3" xfId="59"/>
    <cellStyle name="Énfasis4" xfId="60"/>
    <cellStyle name="Énfasis5" xfId="61"/>
    <cellStyle name="Énfasis6" xfId="62"/>
    <cellStyle name="Entrada" xfId="63"/>
    <cellStyle name="Incorrecto" xfId="64"/>
    <cellStyle name="Comma" xfId="65"/>
    <cellStyle name="Comma [0]" xfId="66"/>
    <cellStyle name="Currency" xfId="67"/>
    <cellStyle name="Currency [0]" xfId="68"/>
    <cellStyle name="Neutral" xfId="69"/>
    <cellStyle name="Neutral 2" xfId="70"/>
    <cellStyle name="Normal 2" xfId="71"/>
    <cellStyle name="Normal 3" xfId="72"/>
    <cellStyle name="Notas" xfId="73"/>
    <cellStyle name="Notas 2" xfId="74"/>
    <cellStyle name="Notas 3" xfId="75"/>
    <cellStyle name="Percent" xfId="76"/>
    <cellStyle name="Salida" xfId="77"/>
    <cellStyle name="Texto de advertencia" xfId="78"/>
    <cellStyle name="Texto explicativo" xfId="79"/>
    <cellStyle name="Título" xfId="80"/>
    <cellStyle name="Título 2" xfId="81"/>
    <cellStyle name="Título 3" xfId="82"/>
    <cellStyle name="Título 4" xfId="83"/>
    <cellStyle name="Total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0</xdr:rowOff>
    </xdr:from>
    <xdr:to>
      <xdr:col>3</xdr:col>
      <xdr:colOff>1781175</xdr:colOff>
      <xdr:row>6</xdr:row>
      <xdr:rowOff>28575</xdr:rowOff>
    </xdr:to>
    <xdr:pic>
      <xdr:nvPicPr>
        <xdr:cNvPr id="1" name="2 Imagen" descr="logo-mop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7775" y="228600"/>
          <a:ext cx="1295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0</xdr:rowOff>
    </xdr:from>
    <xdr:to>
      <xdr:col>3</xdr:col>
      <xdr:colOff>1781175</xdr:colOff>
      <xdr:row>6</xdr:row>
      <xdr:rowOff>28575</xdr:rowOff>
    </xdr:to>
    <xdr:pic>
      <xdr:nvPicPr>
        <xdr:cNvPr id="1" name="2 Imagen" descr="logo-mop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228600"/>
          <a:ext cx="1295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0</xdr:rowOff>
    </xdr:from>
    <xdr:to>
      <xdr:col>3</xdr:col>
      <xdr:colOff>1781175</xdr:colOff>
      <xdr:row>6</xdr:row>
      <xdr:rowOff>28575</xdr:rowOff>
    </xdr:to>
    <xdr:pic>
      <xdr:nvPicPr>
        <xdr:cNvPr id="1" name="2 Imagen" descr="logo-mop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228600"/>
          <a:ext cx="1295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H88"/>
  <sheetViews>
    <sheetView tabSelected="1" zoomScale="55" zoomScaleNormal="55" zoomScalePageLayoutView="0" workbookViewId="0" topLeftCell="A1">
      <selection activeCell="A25" sqref="A25:IV25"/>
    </sheetView>
  </sheetViews>
  <sheetFormatPr defaultColWidth="9.625" defaultRowHeight="18" customHeight="1"/>
  <cols>
    <col min="1" max="1" width="1.875" style="1" customWidth="1"/>
    <col min="2" max="2" width="7.25390625" style="15" customWidth="1"/>
    <col min="3" max="3" width="0.875" style="15" customWidth="1"/>
    <col min="4" max="4" width="37.25390625" style="15" customWidth="1"/>
    <col min="5" max="5" width="1.875" style="15" customWidth="1"/>
    <col min="6" max="20" width="20.25390625" style="15" customWidth="1"/>
    <col min="21" max="21" width="20.25390625" style="1" customWidth="1"/>
    <col min="22" max="22" width="2.50390625" style="1" customWidth="1"/>
    <col min="23" max="23" width="18.375" style="15" hidden="1" customWidth="1"/>
    <col min="24" max="24" width="18.625" style="15" hidden="1" customWidth="1"/>
    <col min="25" max="25" width="17.125" style="60" hidden="1" customWidth="1"/>
    <col min="26" max="26" width="9.625" style="1" hidden="1" customWidth="1"/>
    <col min="27" max="27" width="19.25390625" style="1" hidden="1" customWidth="1"/>
    <col min="28" max="28" width="9.625" style="1" hidden="1" customWidth="1"/>
    <col min="29" max="29" width="23.375" style="1" hidden="1" customWidth="1"/>
    <col min="30" max="30" width="16.25390625" style="1" bestFit="1" customWidth="1"/>
    <col min="31" max="31" width="17.75390625" style="1" bestFit="1" customWidth="1"/>
    <col min="32" max="32" width="10.875" style="1" bestFit="1" customWidth="1"/>
    <col min="33" max="16384" width="9.625" style="1" customWidth="1"/>
  </cols>
  <sheetData>
    <row r="1" ht="18" customHeight="1">
      <c r="O1" s="19"/>
    </row>
    <row r="2" spans="2:21" ht="18" customHeight="1">
      <c r="B2" s="32"/>
      <c r="F2" s="33"/>
      <c r="G2" s="33"/>
      <c r="H2" s="33"/>
      <c r="I2" s="33"/>
      <c r="J2" s="33"/>
      <c r="K2" s="70" t="s">
        <v>106</v>
      </c>
      <c r="L2" s="33"/>
      <c r="M2" s="33"/>
      <c r="N2" s="33"/>
      <c r="O2" s="33"/>
      <c r="P2" s="33"/>
      <c r="Q2" s="33"/>
      <c r="R2" s="33"/>
      <c r="S2" s="33"/>
      <c r="T2" s="33"/>
      <c r="U2" s="7"/>
    </row>
    <row r="3" spans="2:21" ht="18" customHeight="1">
      <c r="B3" s="32"/>
      <c r="F3" s="34"/>
      <c r="G3" s="34"/>
      <c r="H3" s="34"/>
      <c r="I3" s="34"/>
      <c r="J3" s="34"/>
      <c r="K3" s="84" t="s">
        <v>107</v>
      </c>
      <c r="L3" s="84"/>
      <c r="M3" s="84"/>
      <c r="N3" s="84"/>
      <c r="O3" s="84"/>
      <c r="P3" s="34"/>
      <c r="Q3" s="34"/>
      <c r="R3" s="34"/>
      <c r="S3" s="34"/>
      <c r="T3" s="34"/>
      <c r="U3" s="8"/>
    </row>
    <row r="4" spans="2:26" ht="18" customHeight="1">
      <c r="B4" s="35"/>
      <c r="S4" s="19"/>
      <c r="T4" s="19"/>
      <c r="U4" s="19"/>
      <c r="V4" s="15"/>
      <c r="Y4" s="61"/>
      <c r="Z4" s="15"/>
    </row>
    <row r="5" spans="2:26" ht="18" customHeight="1">
      <c r="B5" s="35"/>
      <c r="S5" s="19"/>
      <c r="T5" s="19"/>
      <c r="U5" s="19"/>
      <c r="V5" s="15"/>
      <c r="Y5" s="61"/>
      <c r="Z5" s="15"/>
    </row>
    <row r="6" spans="2:25" s="15" customFormat="1" ht="18" customHeight="1">
      <c r="B6" s="27"/>
      <c r="F6" s="56">
        <f>+F9-F25</f>
        <v>0</v>
      </c>
      <c r="G6" s="56">
        <f aca="true" t="shared" si="0" ref="G6:U6">+G9-G25</f>
        <v>0</v>
      </c>
      <c r="H6" s="56">
        <f t="shared" si="0"/>
        <v>0</v>
      </c>
      <c r="I6" s="56">
        <f t="shared" si="0"/>
        <v>0</v>
      </c>
      <c r="J6" s="56">
        <f t="shared" si="0"/>
        <v>0</v>
      </c>
      <c r="K6" s="56">
        <f t="shared" si="0"/>
        <v>0</v>
      </c>
      <c r="L6" s="56">
        <f t="shared" si="0"/>
        <v>0</v>
      </c>
      <c r="M6" s="56">
        <f t="shared" si="0"/>
        <v>0</v>
      </c>
      <c r="N6" s="56">
        <f t="shared" si="0"/>
        <v>0</v>
      </c>
      <c r="O6" s="56">
        <f t="shared" si="0"/>
        <v>0</v>
      </c>
      <c r="P6" s="56">
        <f t="shared" si="0"/>
        <v>0</v>
      </c>
      <c r="Q6" s="56">
        <f t="shared" si="0"/>
        <v>0</v>
      </c>
      <c r="R6" s="56">
        <f t="shared" si="0"/>
        <v>0</v>
      </c>
      <c r="S6" s="56">
        <f>+S9-S25</f>
        <v>0</v>
      </c>
      <c r="T6" s="56">
        <f t="shared" si="0"/>
        <v>0</v>
      </c>
      <c r="U6" s="56">
        <f t="shared" si="0"/>
        <v>0</v>
      </c>
      <c r="Y6" s="61"/>
    </row>
    <row r="7" spans="2:25" s="15" customFormat="1" ht="18" customHeight="1">
      <c r="B7" s="16"/>
      <c r="E7" s="17"/>
      <c r="F7" s="14" t="s">
        <v>53</v>
      </c>
      <c r="G7" s="14" t="s">
        <v>54</v>
      </c>
      <c r="H7" s="14" t="s">
        <v>55</v>
      </c>
      <c r="I7" s="14" t="s">
        <v>65</v>
      </c>
      <c r="J7" s="14" t="s">
        <v>66</v>
      </c>
      <c r="K7" s="14" t="s">
        <v>56</v>
      </c>
      <c r="L7" s="14" t="s">
        <v>57</v>
      </c>
      <c r="M7" s="14" t="s">
        <v>58</v>
      </c>
      <c r="N7" s="14" t="s">
        <v>60</v>
      </c>
      <c r="O7" s="14" t="s">
        <v>80</v>
      </c>
      <c r="P7" s="14" t="s">
        <v>61</v>
      </c>
      <c r="Q7" s="54" t="s">
        <v>103</v>
      </c>
      <c r="R7" s="14" t="s">
        <v>62</v>
      </c>
      <c r="S7" s="14" t="s">
        <v>63</v>
      </c>
      <c r="T7" s="14" t="s">
        <v>49</v>
      </c>
      <c r="U7" s="18" t="s">
        <v>50</v>
      </c>
      <c r="W7" s="15" t="s">
        <v>69</v>
      </c>
      <c r="Y7" s="61"/>
    </row>
    <row r="8" spans="2:25" s="15" customFormat="1" ht="18" customHeight="1">
      <c r="B8" s="20"/>
      <c r="E8" s="17"/>
      <c r="F8" s="9" t="s">
        <v>81</v>
      </c>
      <c r="G8" s="9" t="s">
        <v>82</v>
      </c>
      <c r="H8" s="9" t="s">
        <v>83</v>
      </c>
      <c r="I8" s="9" t="s">
        <v>84</v>
      </c>
      <c r="J8" s="9" t="s">
        <v>85</v>
      </c>
      <c r="K8" s="9" t="s">
        <v>86</v>
      </c>
      <c r="L8" s="9" t="s">
        <v>87</v>
      </c>
      <c r="M8" s="9" t="s">
        <v>88</v>
      </c>
      <c r="N8" s="9" t="s">
        <v>89</v>
      </c>
      <c r="O8" s="9" t="s">
        <v>90</v>
      </c>
      <c r="P8" s="9" t="s">
        <v>91</v>
      </c>
      <c r="Q8" s="9" t="s">
        <v>99</v>
      </c>
      <c r="R8" s="9" t="s">
        <v>92</v>
      </c>
      <c r="S8" s="9" t="s">
        <v>93</v>
      </c>
      <c r="T8" s="9" t="s">
        <v>94</v>
      </c>
      <c r="U8" s="21" t="s">
        <v>64</v>
      </c>
      <c r="W8" s="15" t="s">
        <v>70</v>
      </c>
      <c r="Y8" s="61" t="s">
        <v>104</v>
      </c>
    </row>
    <row r="9" spans="1:34" s="80" customFormat="1" ht="24.75" customHeight="1">
      <c r="A9" s="71"/>
      <c r="B9" s="72" t="s">
        <v>0</v>
      </c>
      <c r="C9" s="73"/>
      <c r="D9" s="74" t="s">
        <v>1</v>
      </c>
      <c r="E9" s="75"/>
      <c r="F9" s="76">
        <f>+SUM(F10:F14,F19:F24)</f>
        <v>7056513</v>
      </c>
      <c r="G9" s="76">
        <f aca="true" t="shared" si="1" ref="G9:T9">+SUM(G10:G14,G19:G24)</f>
        <v>3434489</v>
      </c>
      <c r="H9" s="76">
        <f t="shared" si="1"/>
        <v>8751447</v>
      </c>
      <c r="I9" s="76">
        <f t="shared" si="1"/>
        <v>43491190</v>
      </c>
      <c r="J9" s="76">
        <f t="shared" si="1"/>
        <v>164709316</v>
      </c>
      <c r="K9" s="76">
        <f t="shared" si="1"/>
        <v>1338812612</v>
      </c>
      <c r="L9" s="76">
        <f t="shared" si="1"/>
        <v>87310479</v>
      </c>
      <c r="M9" s="76">
        <f t="shared" si="1"/>
        <v>69425223</v>
      </c>
      <c r="N9" s="76">
        <f t="shared" si="1"/>
        <v>5417582</v>
      </c>
      <c r="O9" s="76">
        <f t="shared" si="1"/>
        <v>157805341</v>
      </c>
      <c r="P9" s="76">
        <f>+SUM(P10:P14,P19:P24)</f>
        <v>24096766</v>
      </c>
      <c r="Q9" s="76">
        <f t="shared" si="1"/>
        <v>1065051023</v>
      </c>
      <c r="R9" s="76">
        <f t="shared" si="1"/>
        <v>23099570</v>
      </c>
      <c r="S9" s="76">
        <f>+SUM(S10:S14,S19:S24)</f>
        <v>2368732</v>
      </c>
      <c r="T9" s="76">
        <f t="shared" si="1"/>
        <v>12523266</v>
      </c>
      <c r="U9" s="76">
        <f>SUM(U11,U12,U13,U14,U19,U20,U21,U22,U24,U10,U23)</f>
        <v>3013353549</v>
      </c>
      <c r="V9" s="77"/>
      <c r="W9" s="78">
        <f>SUM(W11,W10,W12,W13,W14,W19,W20,W21,W22,W24,W23)</f>
        <v>2998461551</v>
      </c>
      <c r="X9" s="79"/>
      <c r="Y9" s="78" t="e">
        <f>SUM(Y11,Y10,Y12,Y13,Y14,Y19,Y20,Y21,Y22,Y24,Y23)</f>
        <v>#REF!</v>
      </c>
      <c r="Z9" s="79"/>
      <c r="AA9" s="79">
        <f>+U9-S9-T9</f>
        <v>2998461551</v>
      </c>
      <c r="AB9" s="79"/>
      <c r="AC9" s="79" t="e">
        <f>+AA9+#REF!</f>
        <v>#REF!</v>
      </c>
      <c r="AD9" s="79"/>
      <c r="AE9" s="61"/>
      <c r="AF9" s="79"/>
      <c r="AG9" s="79"/>
      <c r="AH9" s="79"/>
    </row>
    <row r="10" spans="1:34" s="17" customFormat="1" ht="22.5" customHeight="1">
      <c r="A10" s="24"/>
      <c r="B10" s="22" t="s">
        <v>37</v>
      </c>
      <c r="D10" s="23" t="s">
        <v>14</v>
      </c>
      <c r="F10" s="11">
        <v>5</v>
      </c>
      <c r="G10" s="11">
        <v>2</v>
      </c>
      <c r="H10" s="11">
        <v>3</v>
      </c>
      <c r="I10" s="11">
        <v>10</v>
      </c>
      <c r="J10" s="11">
        <v>10</v>
      </c>
      <c r="K10" s="11">
        <v>10</v>
      </c>
      <c r="L10" s="11">
        <v>10</v>
      </c>
      <c r="M10" s="11">
        <v>10</v>
      </c>
      <c r="N10" s="11">
        <v>10</v>
      </c>
      <c r="O10" s="11">
        <v>10</v>
      </c>
      <c r="P10" s="11">
        <v>10</v>
      </c>
      <c r="Q10" s="11">
        <v>463546</v>
      </c>
      <c r="R10" s="11">
        <v>10</v>
      </c>
      <c r="S10" s="11">
        <f>451415+10</f>
        <v>451425</v>
      </c>
      <c r="T10" s="11">
        <v>10</v>
      </c>
      <c r="U10" s="11">
        <f>SUM(F10:T10)</f>
        <v>915081</v>
      </c>
      <c r="V10" s="57"/>
      <c r="W10" s="5">
        <f>+U10-T10-S10</f>
        <v>463646</v>
      </c>
      <c r="X10" s="25"/>
      <c r="Y10" s="68">
        <f aca="true" t="shared" si="2" ref="Y10:Y24">SUM(W10:X10)</f>
        <v>463646</v>
      </c>
      <c r="Z10" s="25"/>
      <c r="AA10" s="25"/>
      <c r="AB10" s="25"/>
      <c r="AC10" s="25"/>
      <c r="AD10" s="25"/>
      <c r="AE10" s="25"/>
      <c r="AF10" s="25"/>
      <c r="AG10" s="25"/>
      <c r="AH10" s="25"/>
    </row>
    <row r="11" spans="1:34" s="17" customFormat="1" ht="22.5" customHeight="1">
      <c r="A11" s="24"/>
      <c r="B11" s="22" t="s">
        <v>21</v>
      </c>
      <c r="D11" s="23" t="s">
        <v>22</v>
      </c>
      <c r="F11" s="11">
        <v>680</v>
      </c>
      <c r="G11" s="11">
        <v>835</v>
      </c>
      <c r="H11" s="11">
        <v>9530</v>
      </c>
      <c r="I11" s="11">
        <v>27027</v>
      </c>
      <c r="J11" s="11">
        <v>15036</v>
      </c>
      <c r="K11" s="11">
        <v>104400</v>
      </c>
      <c r="L11" s="11">
        <v>6956</v>
      </c>
      <c r="M11" s="11">
        <v>7308</v>
      </c>
      <c r="N11" s="11">
        <v>2913</v>
      </c>
      <c r="O11" s="11"/>
      <c r="P11" s="11">
        <v>21350</v>
      </c>
      <c r="Q11" s="11"/>
      <c r="R11" s="11">
        <v>5184</v>
      </c>
      <c r="S11" s="11">
        <v>2990</v>
      </c>
      <c r="T11" s="11"/>
      <c r="U11" s="11">
        <f>SUM(F11:T11)</f>
        <v>204209</v>
      </c>
      <c r="V11" s="25"/>
      <c r="W11" s="5">
        <f>+U11-T11-S11</f>
        <v>201219</v>
      </c>
      <c r="X11" s="25"/>
      <c r="Y11" s="68">
        <f t="shared" si="2"/>
        <v>201219</v>
      </c>
      <c r="Z11" s="25"/>
      <c r="AA11" s="25"/>
      <c r="AB11" s="25"/>
      <c r="AC11" s="25"/>
      <c r="AD11" s="25"/>
      <c r="AE11" s="25"/>
      <c r="AF11" s="25"/>
      <c r="AG11" s="25"/>
      <c r="AH11" s="25"/>
    </row>
    <row r="12" spans="1:34" s="17" customFormat="1" ht="22.5" customHeight="1">
      <c r="A12" s="24"/>
      <c r="B12" s="22" t="s">
        <v>23</v>
      </c>
      <c r="D12" s="23" t="s">
        <v>24</v>
      </c>
      <c r="F12" s="11"/>
      <c r="G12" s="11"/>
      <c r="H12" s="11"/>
      <c r="I12" s="11">
        <v>908</v>
      </c>
      <c r="J12" s="11">
        <v>1095</v>
      </c>
      <c r="K12" s="11">
        <v>8185529</v>
      </c>
      <c r="L12" s="11">
        <v>1644</v>
      </c>
      <c r="M12" s="11"/>
      <c r="N12" s="11"/>
      <c r="O12" s="11"/>
      <c r="P12" s="11"/>
      <c r="Q12" s="11">
        <v>36040004</v>
      </c>
      <c r="R12" s="11"/>
      <c r="S12" s="11">
        <v>54992</v>
      </c>
      <c r="T12" s="11"/>
      <c r="U12" s="11">
        <f>SUM(F12:T12)</f>
        <v>44284172</v>
      </c>
      <c r="V12" s="25"/>
      <c r="W12" s="5">
        <f>+U12-T12-S12</f>
        <v>44229180</v>
      </c>
      <c r="X12" s="25"/>
      <c r="Y12" s="68">
        <f t="shared" si="2"/>
        <v>44229180</v>
      </c>
      <c r="Z12" s="25"/>
      <c r="AA12" s="25"/>
      <c r="AB12" s="25"/>
      <c r="AC12" s="25"/>
      <c r="AD12" s="25"/>
      <c r="AE12" s="25"/>
      <c r="AF12" s="25"/>
      <c r="AG12" s="25"/>
      <c r="AH12" s="25"/>
    </row>
    <row r="13" spans="1:34" s="17" customFormat="1" ht="22.5" customHeight="1">
      <c r="A13" s="24"/>
      <c r="B13" s="22" t="s">
        <v>25</v>
      </c>
      <c r="D13" s="23" t="s">
        <v>26</v>
      </c>
      <c r="F13" s="11">
        <v>88735</v>
      </c>
      <c r="G13" s="11">
        <v>54286</v>
      </c>
      <c r="H13" s="11">
        <v>62637</v>
      </c>
      <c r="I13" s="11">
        <v>171066</v>
      </c>
      <c r="J13" s="11">
        <v>186840</v>
      </c>
      <c r="K13" s="11">
        <v>3387770</v>
      </c>
      <c r="L13" s="11">
        <v>195218</v>
      </c>
      <c r="M13" s="11">
        <v>357393</v>
      </c>
      <c r="N13" s="11">
        <v>59488</v>
      </c>
      <c r="O13" s="11">
        <v>107434</v>
      </c>
      <c r="P13" s="11">
        <v>424746</v>
      </c>
      <c r="Q13" s="11">
        <v>11682888</v>
      </c>
      <c r="R13" s="11">
        <v>39662</v>
      </c>
      <c r="S13" s="11">
        <v>10665</v>
      </c>
      <c r="T13" s="11">
        <v>89774</v>
      </c>
      <c r="U13" s="11">
        <f>SUM(F13:T13)</f>
        <v>16918602</v>
      </c>
      <c r="V13" s="25"/>
      <c r="W13" s="5">
        <f aca="true" t="shared" si="3" ref="W13:W49">+U13-T13-S13</f>
        <v>16818163</v>
      </c>
      <c r="X13" s="25"/>
      <c r="Y13" s="68">
        <f t="shared" si="2"/>
        <v>16818163</v>
      </c>
      <c r="Z13" s="25"/>
      <c r="AA13" s="25"/>
      <c r="AB13" s="25"/>
      <c r="AC13" s="25"/>
      <c r="AD13" s="25"/>
      <c r="AE13" s="25"/>
      <c r="AF13" s="25"/>
      <c r="AG13" s="25"/>
      <c r="AH13" s="25"/>
    </row>
    <row r="14" spans="1:34" s="17" customFormat="1" ht="22.5" customHeight="1">
      <c r="A14" s="24"/>
      <c r="B14" s="22" t="s">
        <v>44</v>
      </c>
      <c r="D14" s="23" t="s">
        <v>2</v>
      </c>
      <c r="F14" s="11">
        <f aca="true" t="shared" si="4" ref="F14:R14">SUM(F15,F18)</f>
        <v>6967088</v>
      </c>
      <c r="G14" s="11">
        <f t="shared" si="4"/>
        <v>3379363</v>
      </c>
      <c r="H14" s="11">
        <f t="shared" si="4"/>
        <v>8679275</v>
      </c>
      <c r="I14" s="11">
        <f t="shared" si="4"/>
        <v>20654125</v>
      </c>
      <c r="J14" s="11">
        <f t="shared" si="4"/>
        <v>164506325</v>
      </c>
      <c r="K14" s="11">
        <f>SUM(K15,K18)</f>
        <v>1327131761</v>
      </c>
      <c r="L14" s="11">
        <f t="shared" si="4"/>
        <v>87101943</v>
      </c>
      <c r="M14" s="11">
        <f t="shared" si="4"/>
        <v>69058936</v>
      </c>
      <c r="N14" s="11">
        <f t="shared" si="4"/>
        <v>830095</v>
      </c>
      <c r="O14" s="11">
        <f>SUM(O15,O18)</f>
        <v>157696321</v>
      </c>
      <c r="P14" s="11">
        <f>SUM(P15,P18)</f>
        <v>23647518</v>
      </c>
      <c r="Q14" s="11">
        <f>SUM(Q15,Q18)</f>
        <v>199988044</v>
      </c>
      <c r="R14" s="11">
        <f t="shared" si="4"/>
        <v>23000938</v>
      </c>
      <c r="S14" s="11">
        <f>SUM(S15,S18)</f>
        <v>1843312</v>
      </c>
      <c r="T14" s="11">
        <f>SUM(T15,T18)</f>
        <v>12430340</v>
      </c>
      <c r="U14" s="11">
        <f>SUM(U15,U18)</f>
        <v>2106915384</v>
      </c>
      <c r="V14" s="25"/>
      <c r="W14" s="5">
        <f>+U14-T14-S14</f>
        <v>2092641732</v>
      </c>
      <c r="X14" s="25"/>
      <c r="Y14" s="62">
        <f t="shared" si="2"/>
        <v>2092641732</v>
      </c>
      <c r="Z14" s="25"/>
      <c r="AA14" s="25"/>
      <c r="AB14" s="25"/>
      <c r="AC14" s="25"/>
      <c r="AD14" s="25"/>
      <c r="AE14" s="25"/>
      <c r="AF14" s="25"/>
      <c r="AG14" s="25"/>
      <c r="AH14" s="25"/>
    </row>
    <row r="15" spans="1:34" s="17" customFormat="1" ht="22.5" customHeight="1">
      <c r="A15" s="24"/>
      <c r="B15" s="22" t="s">
        <v>20</v>
      </c>
      <c r="D15" s="23" t="s">
        <v>45</v>
      </c>
      <c r="F15" s="11">
        <f aca="true" t="shared" si="5" ref="F15:R15">SUM(F16:F17)</f>
        <v>6967088</v>
      </c>
      <c r="G15" s="11">
        <f t="shared" si="5"/>
        <v>3379363</v>
      </c>
      <c r="H15" s="11">
        <f t="shared" si="5"/>
        <v>8679275</v>
      </c>
      <c r="I15" s="11">
        <f t="shared" si="5"/>
        <v>20654125</v>
      </c>
      <c r="J15" s="11">
        <f t="shared" si="5"/>
        <v>164506325</v>
      </c>
      <c r="K15" s="11">
        <f>SUM(K16:K17)</f>
        <v>1327131761</v>
      </c>
      <c r="L15" s="11">
        <f t="shared" si="5"/>
        <v>87101943</v>
      </c>
      <c r="M15" s="11">
        <f t="shared" si="5"/>
        <v>69058936</v>
      </c>
      <c r="N15" s="11">
        <f t="shared" si="5"/>
        <v>830095</v>
      </c>
      <c r="O15" s="11">
        <f t="shared" si="5"/>
        <v>157696321</v>
      </c>
      <c r="P15" s="11">
        <f t="shared" si="5"/>
        <v>23310381</v>
      </c>
      <c r="Q15" s="11">
        <f>SUM(Q16:Q17)</f>
        <v>199988044</v>
      </c>
      <c r="R15" s="11">
        <f t="shared" si="5"/>
        <v>23000938</v>
      </c>
      <c r="S15" s="11">
        <f>SUM(S16:S17)</f>
        <v>1843312</v>
      </c>
      <c r="T15" s="11">
        <f>SUM(T16:T17)</f>
        <v>12430340</v>
      </c>
      <c r="U15" s="11">
        <f>SUM(U16:U17)</f>
        <v>2106578247</v>
      </c>
      <c r="V15" s="25"/>
      <c r="W15" s="5">
        <f t="shared" si="3"/>
        <v>2092304595</v>
      </c>
      <c r="X15" s="25"/>
      <c r="Y15" s="62">
        <f t="shared" si="2"/>
        <v>2092304595</v>
      </c>
      <c r="Z15" s="25"/>
      <c r="AA15" s="25"/>
      <c r="AB15" s="25"/>
      <c r="AC15" s="25"/>
      <c r="AD15" s="25"/>
      <c r="AE15" s="25"/>
      <c r="AF15" s="25"/>
      <c r="AG15" s="25"/>
      <c r="AH15" s="25"/>
    </row>
    <row r="16" spans="1:34" s="17" customFormat="1" ht="22.5" customHeight="1">
      <c r="A16" s="24"/>
      <c r="B16" s="22"/>
      <c r="D16" s="23" t="s">
        <v>3</v>
      </c>
      <c r="F16" s="11">
        <v>6464854</v>
      </c>
      <c r="G16" s="11">
        <v>3139706</v>
      </c>
      <c r="H16" s="11">
        <v>8169257</v>
      </c>
      <c r="I16" s="11">
        <v>10990744</v>
      </c>
      <c r="J16" s="11">
        <v>16361397</v>
      </c>
      <c r="K16" s="11">
        <v>108171398</v>
      </c>
      <c r="L16" s="11">
        <v>8296058</v>
      </c>
      <c r="M16" s="11">
        <v>6110611</v>
      </c>
      <c r="N16" s="11">
        <v>830095</v>
      </c>
      <c r="O16" s="11">
        <v>8110190</v>
      </c>
      <c r="P16" s="11">
        <v>17298503</v>
      </c>
      <c r="Q16" s="11">
        <v>12699071</v>
      </c>
      <c r="R16" s="11">
        <v>14902858</v>
      </c>
      <c r="S16" s="11">
        <v>1843312</v>
      </c>
      <c r="T16" s="11">
        <v>8552054</v>
      </c>
      <c r="U16" s="11">
        <f aca="true" t="shared" si="6" ref="U16:U24">SUM(F16:T16)</f>
        <v>231940108</v>
      </c>
      <c r="V16" s="25"/>
      <c r="W16" s="5">
        <f t="shared" si="3"/>
        <v>221544742</v>
      </c>
      <c r="X16" s="25"/>
      <c r="Y16" s="68">
        <f t="shared" si="2"/>
        <v>221544742</v>
      </c>
      <c r="Z16" s="25"/>
      <c r="AA16" s="25"/>
      <c r="AB16" s="25"/>
      <c r="AC16" s="25"/>
      <c r="AD16" s="25"/>
      <c r="AE16" s="25"/>
      <c r="AF16" s="25"/>
      <c r="AG16" s="25"/>
      <c r="AH16" s="25"/>
    </row>
    <row r="17" spans="1:34" s="17" customFormat="1" ht="22.5" customHeight="1">
      <c r="A17" s="24"/>
      <c r="B17" s="22"/>
      <c r="D17" s="23" t="s">
        <v>48</v>
      </c>
      <c r="F17" s="11">
        <v>502234</v>
      </c>
      <c r="G17" s="11">
        <v>239657</v>
      </c>
      <c r="H17" s="11">
        <v>510018</v>
      </c>
      <c r="I17" s="11">
        <v>9663381</v>
      </c>
      <c r="J17" s="11">
        <v>148144928</v>
      </c>
      <c r="K17" s="11">
        <v>1218960363</v>
      </c>
      <c r="L17" s="11">
        <v>78805885</v>
      </c>
      <c r="M17" s="11">
        <v>62948325</v>
      </c>
      <c r="N17" s="11"/>
      <c r="O17" s="11">
        <v>149586131</v>
      </c>
      <c r="P17" s="11">
        <v>6011878</v>
      </c>
      <c r="Q17" s="11">
        <v>187288973</v>
      </c>
      <c r="R17" s="11">
        <v>8098080</v>
      </c>
      <c r="S17" s="11"/>
      <c r="T17" s="11">
        <v>3878286</v>
      </c>
      <c r="U17" s="11">
        <f t="shared" si="6"/>
        <v>1874638139</v>
      </c>
      <c r="V17" s="25"/>
      <c r="W17" s="5">
        <f t="shared" si="3"/>
        <v>1870759853</v>
      </c>
      <c r="X17" s="25"/>
      <c r="Y17" s="68">
        <f t="shared" si="2"/>
        <v>1870759853</v>
      </c>
      <c r="Z17" s="25"/>
      <c r="AA17" s="25"/>
      <c r="AB17" s="25"/>
      <c r="AC17" s="25"/>
      <c r="AD17" s="25"/>
      <c r="AE17" s="25"/>
      <c r="AF17" s="25"/>
      <c r="AG17" s="25"/>
      <c r="AH17" s="25"/>
    </row>
    <row r="18" spans="1:34" s="17" customFormat="1" ht="22.5" customHeight="1">
      <c r="A18" s="24"/>
      <c r="B18" s="22" t="s">
        <v>31</v>
      </c>
      <c r="D18" s="23" t="s">
        <v>46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>
        <v>337137</v>
      </c>
      <c r="Q18" s="11"/>
      <c r="R18" s="11"/>
      <c r="S18" s="11"/>
      <c r="T18" s="11"/>
      <c r="U18" s="11">
        <f t="shared" si="6"/>
        <v>337137</v>
      </c>
      <c r="V18" s="25"/>
      <c r="W18" s="5">
        <f t="shared" si="3"/>
        <v>337137</v>
      </c>
      <c r="X18" s="25"/>
      <c r="Y18" s="68">
        <f t="shared" si="2"/>
        <v>337137</v>
      </c>
      <c r="Z18" s="25"/>
      <c r="AA18" s="25"/>
      <c r="AB18" s="25"/>
      <c r="AC18" s="25"/>
      <c r="AD18" s="25"/>
      <c r="AE18" s="25"/>
      <c r="AF18" s="25"/>
      <c r="AG18" s="25"/>
      <c r="AH18" s="25"/>
    </row>
    <row r="19" spans="1:34" s="17" customFormat="1" ht="22.5" customHeight="1">
      <c r="A19" s="24"/>
      <c r="B19" s="22" t="s">
        <v>4</v>
      </c>
      <c r="D19" s="23" t="s">
        <v>27</v>
      </c>
      <c r="F19" s="11"/>
      <c r="G19" s="11"/>
      <c r="H19" s="11"/>
      <c r="I19" s="11">
        <v>3863</v>
      </c>
      <c r="J19" s="11"/>
      <c r="K19" s="11">
        <v>3132</v>
      </c>
      <c r="L19" s="11">
        <v>4698</v>
      </c>
      <c r="M19" s="11">
        <v>1566</v>
      </c>
      <c r="N19" s="11"/>
      <c r="O19" s="11">
        <v>1566</v>
      </c>
      <c r="P19" s="11">
        <v>3132</v>
      </c>
      <c r="Q19" s="11"/>
      <c r="R19" s="11">
        <v>4698</v>
      </c>
      <c r="S19" s="11"/>
      <c r="T19" s="11">
        <v>3132</v>
      </c>
      <c r="U19" s="11">
        <f t="shared" si="6"/>
        <v>25787</v>
      </c>
      <c r="V19" s="25"/>
      <c r="W19" s="5">
        <f t="shared" si="3"/>
        <v>22655</v>
      </c>
      <c r="X19" s="25"/>
      <c r="Y19" s="62">
        <f t="shared" si="2"/>
        <v>22655</v>
      </c>
      <c r="Z19" s="25"/>
      <c r="AA19" s="25"/>
      <c r="AB19" s="25"/>
      <c r="AC19" s="25"/>
      <c r="AD19" s="25"/>
      <c r="AE19" s="25"/>
      <c r="AF19" s="25"/>
      <c r="AG19" s="25"/>
      <c r="AH19" s="25"/>
    </row>
    <row r="20" spans="1:34" s="17" customFormat="1" ht="22.5" customHeight="1">
      <c r="A20" s="24"/>
      <c r="B20" s="22" t="s">
        <v>71</v>
      </c>
      <c r="D20" s="23" t="s">
        <v>28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>
        <f t="shared" si="6"/>
        <v>0</v>
      </c>
      <c r="V20" s="25"/>
      <c r="W20" s="5">
        <f t="shared" si="3"/>
        <v>0</v>
      </c>
      <c r="X20" s="25"/>
      <c r="Y20" s="62">
        <f t="shared" si="2"/>
        <v>0</v>
      </c>
      <c r="Z20" s="25"/>
      <c r="AA20" s="25"/>
      <c r="AB20" s="25"/>
      <c r="AC20" s="25"/>
      <c r="AD20" s="25"/>
      <c r="AE20" s="25"/>
      <c r="AF20" s="25"/>
      <c r="AG20" s="25"/>
      <c r="AH20" s="25"/>
    </row>
    <row r="21" spans="1:34" s="17" customFormat="1" ht="22.5" customHeight="1">
      <c r="A21" s="24"/>
      <c r="B21" s="22" t="s">
        <v>72</v>
      </c>
      <c r="D21" s="23" t="s">
        <v>29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>
        <v>49068</v>
      </c>
      <c r="S21" s="11">
        <v>5338</v>
      </c>
      <c r="T21" s="11"/>
      <c r="U21" s="11">
        <f t="shared" si="6"/>
        <v>54406</v>
      </c>
      <c r="V21" s="25"/>
      <c r="W21" s="5">
        <f t="shared" si="3"/>
        <v>49068</v>
      </c>
      <c r="X21" s="25"/>
      <c r="Y21" s="68">
        <f t="shared" si="2"/>
        <v>49068</v>
      </c>
      <c r="Z21" s="25"/>
      <c r="AA21" s="25"/>
      <c r="AB21" s="25"/>
      <c r="AC21" s="25"/>
      <c r="AD21" s="25"/>
      <c r="AE21" s="25"/>
      <c r="AF21" s="25"/>
      <c r="AG21" s="25"/>
      <c r="AH21" s="25"/>
    </row>
    <row r="22" spans="1:34" s="17" customFormat="1" ht="22.5" customHeight="1">
      <c r="A22" s="24"/>
      <c r="B22" s="22" t="s">
        <v>73</v>
      </c>
      <c r="D22" s="23" t="s">
        <v>51</v>
      </c>
      <c r="F22" s="11"/>
      <c r="G22" s="11">
        <v>1</v>
      </c>
      <c r="H22" s="11">
        <v>-1</v>
      </c>
      <c r="I22" s="11">
        <v>22634181</v>
      </c>
      <c r="J22" s="11"/>
      <c r="K22" s="11"/>
      <c r="L22" s="11"/>
      <c r="M22" s="11"/>
      <c r="N22" s="11">
        <v>4525066</v>
      </c>
      <c r="O22" s="11"/>
      <c r="P22" s="11"/>
      <c r="Q22" s="11">
        <v>816876531</v>
      </c>
      <c r="R22" s="11"/>
      <c r="S22" s="11"/>
      <c r="T22" s="11"/>
      <c r="U22" s="11">
        <f t="shared" si="6"/>
        <v>844035778</v>
      </c>
      <c r="V22" s="25"/>
      <c r="W22" s="5">
        <f t="shared" si="3"/>
        <v>844035778</v>
      </c>
      <c r="X22" s="67" t="e">
        <f>+#REF!</f>
        <v>#REF!</v>
      </c>
      <c r="Y22" s="68" t="e">
        <f>SUM(W22:X22)</f>
        <v>#REF!</v>
      </c>
      <c r="Z22" s="25"/>
      <c r="AA22" s="25"/>
      <c r="AB22" s="25"/>
      <c r="AC22" s="25"/>
      <c r="AD22" s="25"/>
      <c r="AE22" s="25"/>
      <c r="AF22" s="25"/>
      <c r="AG22" s="25"/>
      <c r="AH22" s="25"/>
    </row>
    <row r="23" spans="1:34" s="17" customFormat="1" ht="22.5" customHeight="1">
      <c r="A23" s="24"/>
      <c r="B23" s="22">
        <v>14</v>
      </c>
      <c r="D23" s="23" t="s">
        <v>95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>
        <f t="shared" si="6"/>
        <v>0</v>
      </c>
      <c r="V23" s="25"/>
      <c r="W23" s="5">
        <f t="shared" si="3"/>
        <v>0</v>
      </c>
      <c r="X23" s="25"/>
      <c r="Y23" s="62">
        <f t="shared" si="2"/>
        <v>0</v>
      </c>
      <c r="Z23" s="25"/>
      <c r="AA23" s="25"/>
      <c r="AB23" s="25"/>
      <c r="AC23" s="25"/>
      <c r="AD23" s="25"/>
      <c r="AE23" s="25"/>
      <c r="AF23" s="25"/>
      <c r="AG23" s="25"/>
      <c r="AH23" s="25"/>
    </row>
    <row r="24" spans="1:34" s="17" customFormat="1" ht="22.5" customHeight="1">
      <c r="A24" s="24"/>
      <c r="B24" s="22" t="s">
        <v>74</v>
      </c>
      <c r="D24" s="23" t="s">
        <v>5</v>
      </c>
      <c r="F24" s="11">
        <v>5</v>
      </c>
      <c r="G24" s="11">
        <v>2</v>
      </c>
      <c r="H24" s="11">
        <v>3</v>
      </c>
      <c r="I24" s="11">
        <v>10</v>
      </c>
      <c r="J24" s="11">
        <v>10</v>
      </c>
      <c r="K24" s="11">
        <v>10</v>
      </c>
      <c r="L24" s="11">
        <v>10</v>
      </c>
      <c r="M24" s="11">
        <v>10</v>
      </c>
      <c r="N24" s="11">
        <v>10</v>
      </c>
      <c r="O24" s="11">
        <v>10</v>
      </c>
      <c r="P24" s="11">
        <v>10</v>
      </c>
      <c r="Q24" s="11">
        <v>10</v>
      </c>
      <c r="R24" s="11">
        <v>10</v>
      </c>
      <c r="S24" s="11">
        <v>10</v>
      </c>
      <c r="T24" s="11">
        <v>10</v>
      </c>
      <c r="U24" s="11">
        <f t="shared" si="6"/>
        <v>130</v>
      </c>
      <c r="V24" s="25"/>
      <c r="W24" s="5">
        <f t="shared" si="3"/>
        <v>110</v>
      </c>
      <c r="X24" s="25"/>
      <c r="Y24" s="68">
        <f t="shared" si="2"/>
        <v>110</v>
      </c>
      <c r="Z24" s="25"/>
      <c r="AA24" s="25"/>
      <c r="AB24" s="25"/>
      <c r="AC24" s="25"/>
      <c r="AD24" s="25"/>
      <c r="AE24" s="25"/>
      <c r="AF24" s="25"/>
      <c r="AG24" s="25"/>
      <c r="AH24" s="25"/>
    </row>
    <row r="25" spans="1:34" s="80" customFormat="1" ht="24.75" customHeight="1">
      <c r="A25" s="71"/>
      <c r="B25" s="81"/>
      <c r="C25" s="73"/>
      <c r="D25" s="74" t="s">
        <v>6</v>
      </c>
      <c r="E25" s="75"/>
      <c r="F25" s="76">
        <f>SUM(F26,F27,F28,F29,F30,F31,F32,F41,F42,F46,F47,F48,F49)</f>
        <v>7056513</v>
      </c>
      <c r="G25" s="76">
        <f aca="true" t="shared" si="7" ref="G25:U25">SUM(G26,G27,G28,G29,G30,G31,G32,G41,G42,G46,G47,G48,G49)</f>
        <v>3434489</v>
      </c>
      <c r="H25" s="76">
        <f t="shared" si="7"/>
        <v>8751447</v>
      </c>
      <c r="I25" s="76">
        <f t="shared" si="7"/>
        <v>43491190</v>
      </c>
      <c r="J25" s="76">
        <f t="shared" si="7"/>
        <v>164709316</v>
      </c>
      <c r="K25" s="76">
        <f t="shared" si="7"/>
        <v>1338812612</v>
      </c>
      <c r="L25" s="76">
        <f t="shared" si="7"/>
        <v>87310479</v>
      </c>
      <c r="M25" s="76">
        <f t="shared" si="7"/>
        <v>69425223</v>
      </c>
      <c r="N25" s="76">
        <f t="shared" si="7"/>
        <v>5417582</v>
      </c>
      <c r="O25" s="76">
        <f t="shared" si="7"/>
        <v>157805341</v>
      </c>
      <c r="P25" s="76">
        <f t="shared" si="7"/>
        <v>24096766</v>
      </c>
      <c r="Q25" s="76">
        <f t="shared" si="7"/>
        <v>1065051023</v>
      </c>
      <c r="R25" s="76">
        <f>SUM(R26,R27,R28,R29,R30,R31,R32,R41,R42,R46,R47,R48,R49)</f>
        <v>23099570</v>
      </c>
      <c r="S25" s="76">
        <f>SUM(S26,S27,S28,S29,S30,S31,S32,S41,S42,S46,S47,S48,S49)</f>
        <v>2368732</v>
      </c>
      <c r="T25" s="76">
        <f>SUM(T26,T27,T28,T29,T30,T31,T32,T41,T42,T46,T47,T48,T49)</f>
        <v>12523266</v>
      </c>
      <c r="U25" s="76">
        <f t="shared" si="7"/>
        <v>3013353549</v>
      </c>
      <c r="V25" s="79"/>
      <c r="W25" s="82">
        <f>SUM(W26,W27,W28,W29,W30,W31,W32,W41:W42,W46,W47,W48,W49)</f>
        <v>2998461551</v>
      </c>
      <c r="X25" s="83"/>
      <c r="Y25" s="82" t="e">
        <f>SUM(Y26,Y27,Y28,Y29,Y30,Y31,Y32,Y41:Y42,Y46,Y47,Y48,Y49)</f>
        <v>#REF!</v>
      </c>
      <c r="Z25" s="83"/>
      <c r="AA25" s="79">
        <f>+U25-S25-T25</f>
        <v>2998461551</v>
      </c>
      <c r="AB25" s="79"/>
      <c r="AC25" s="79" t="e">
        <f>+AA25+#REF!</f>
        <v>#REF!</v>
      </c>
      <c r="AD25" s="79"/>
      <c r="AE25" s="61"/>
      <c r="AF25" s="79"/>
      <c r="AG25" s="79"/>
      <c r="AH25" s="79"/>
    </row>
    <row r="26" spans="1:34" s="17" customFormat="1" ht="22.5" customHeight="1">
      <c r="A26" s="24"/>
      <c r="B26" s="22" t="s">
        <v>7</v>
      </c>
      <c r="D26" s="23" t="s">
        <v>8</v>
      </c>
      <c r="F26" s="11">
        <v>6464854</v>
      </c>
      <c r="G26" s="11">
        <v>3139706</v>
      </c>
      <c r="H26" s="11">
        <v>8169257</v>
      </c>
      <c r="I26" s="11">
        <v>10990744</v>
      </c>
      <c r="J26" s="11">
        <v>16361397</v>
      </c>
      <c r="K26" s="11">
        <v>108171398</v>
      </c>
      <c r="L26" s="11">
        <v>8296058</v>
      </c>
      <c r="M26" s="11">
        <v>6110611</v>
      </c>
      <c r="N26" s="11">
        <v>4961461</v>
      </c>
      <c r="O26" s="11">
        <v>8110190</v>
      </c>
      <c r="P26" s="11">
        <v>17298503</v>
      </c>
      <c r="Q26" s="11">
        <v>12699071</v>
      </c>
      <c r="R26" s="11">
        <v>14902858</v>
      </c>
      <c r="S26" s="11">
        <v>1834239</v>
      </c>
      <c r="T26" s="11">
        <v>8552054</v>
      </c>
      <c r="U26" s="11">
        <f aca="true" t="shared" si="8" ref="U26:U31">SUM(F26:T26)</f>
        <v>236062401</v>
      </c>
      <c r="V26" s="25"/>
      <c r="W26" s="5">
        <f t="shared" si="3"/>
        <v>225676108</v>
      </c>
      <c r="X26" s="67" t="e">
        <f>+#REF!</f>
        <v>#REF!</v>
      </c>
      <c r="Y26" s="68" t="e">
        <f>SUM(W26:X26)</f>
        <v>#REF!</v>
      </c>
      <c r="Z26" s="25"/>
      <c r="AA26" s="25"/>
      <c r="AB26" s="25"/>
      <c r="AC26" s="25"/>
      <c r="AD26" s="25"/>
      <c r="AE26" s="25"/>
      <c r="AF26" s="25"/>
      <c r="AG26" s="25"/>
      <c r="AH26" s="25"/>
    </row>
    <row r="27" spans="1:34" s="17" customFormat="1" ht="22.5" customHeight="1">
      <c r="A27" s="24"/>
      <c r="B27" s="22" t="s">
        <v>9</v>
      </c>
      <c r="D27" s="23" t="s">
        <v>10</v>
      </c>
      <c r="F27" s="11">
        <v>255787</v>
      </c>
      <c r="G27" s="11">
        <v>180861</v>
      </c>
      <c r="H27" s="11">
        <v>372460</v>
      </c>
      <c r="I27" s="11">
        <v>551512</v>
      </c>
      <c r="J27" s="11">
        <v>1055730</v>
      </c>
      <c r="K27" s="11">
        <v>7473711</v>
      </c>
      <c r="L27" s="11">
        <v>614395</v>
      </c>
      <c r="M27" s="11">
        <v>367126</v>
      </c>
      <c r="N27" s="11">
        <v>213580</v>
      </c>
      <c r="O27" s="11">
        <v>790372</v>
      </c>
      <c r="P27" s="11">
        <v>4967944</v>
      </c>
      <c r="Q27" s="11">
        <v>988233</v>
      </c>
      <c r="R27" s="11">
        <v>1196886</v>
      </c>
      <c r="S27" s="11">
        <v>245160</v>
      </c>
      <c r="T27" s="11">
        <v>3449428</v>
      </c>
      <c r="U27" s="11">
        <f t="shared" si="8"/>
        <v>22723185</v>
      </c>
      <c r="V27" s="25"/>
      <c r="W27" s="5">
        <f t="shared" si="3"/>
        <v>19028597</v>
      </c>
      <c r="X27" s="67" t="e">
        <f>+#REF!</f>
        <v>#REF!</v>
      </c>
      <c r="Y27" s="68" t="e">
        <f aca="true" t="shared" si="9" ref="Y27:Y49">SUM(W27:X27)</f>
        <v>#REF!</v>
      </c>
      <c r="Z27" s="25"/>
      <c r="AA27" s="25"/>
      <c r="AB27" s="25"/>
      <c r="AC27" s="25"/>
      <c r="AD27" s="25"/>
      <c r="AE27" s="25"/>
      <c r="AF27" s="25"/>
      <c r="AG27" s="25"/>
      <c r="AH27" s="25"/>
    </row>
    <row r="28" spans="1:34" s="17" customFormat="1" ht="22.5" customHeight="1">
      <c r="A28" s="24"/>
      <c r="B28" s="22" t="s">
        <v>11</v>
      </c>
      <c r="D28" s="23" t="s">
        <v>52</v>
      </c>
      <c r="F28" s="11"/>
      <c r="G28" s="11"/>
      <c r="H28" s="11"/>
      <c r="I28" s="11"/>
      <c r="J28" s="11">
        <v>53693</v>
      </c>
      <c r="K28" s="11">
        <v>785966</v>
      </c>
      <c r="L28" s="11"/>
      <c r="M28" s="11">
        <v>36540</v>
      </c>
      <c r="N28" s="11"/>
      <c r="O28" s="11"/>
      <c r="P28" s="11"/>
      <c r="Q28" s="11"/>
      <c r="R28" s="11"/>
      <c r="S28" s="11"/>
      <c r="T28" s="11"/>
      <c r="U28" s="11">
        <f t="shared" si="8"/>
        <v>876199</v>
      </c>
      <c r="V28" s="25"/>
      <c r="W28" s="5">
        <f t="shared" si="3"/>
        <v>876199</v>
      </c>
      <c r="Y28" s="68">
        <f t="shared" si="9"/>
        <v>876199</v>
      </c>
      <c r="Z28" s="25"/>
      <c r="AA28" s="25"/>
      <c r="AB28" s="25"/>
      <c r="AC28" s="25"/>
      <c r="AD28" s="25"/>
      <c r="AE28" s="25"/>
      <c r="AF28" s="25"/>
      <c r="AG28" s="25"/>
      <c r="AH28" s="25"/>
    </row>
    <row r="29" spans="1:34" s="17" customFormat="1" ht="22.5" customHeight="1">
      <c r="A29" s="24"/>
      <c r="B29" s="22" t="s">
        <v>12</v>
      </c>
      <c r="D29" s="23" t="s">
        <v>14</v>
      </c>
      <c r="F29" s="11">
        <v>82441</v>
      </c>
      <c r="G29" s="11"/>
      <c r="H29" s="11"/>
      <c r="I29" s="11"/>
      <c r="J29" s="11"/>
      <c r="K29" s="11">
        <v>930958</v>
      </c>
      <c r="L29" s="11"/>
      <c r="M29" s="11">
        <v>36540</v>
      </c>
      <c r="N29" s="11"/>
      <c r="O29" s="11"/>
      <c r="P29" s="11"/>
      <c r="Q29" s="11">
        <v>752357</v>
      </c>
      <c r="R29" s="11">
        <v>144558</v>
      </c>
      <c r="S29" s="11"/>
      <c r="T29" s="11"/>
      <c r="U29" s="11">
        <f t="shared" si="8"/>
        <v>1946854</v>
      </c>
      <c r="V29" s="25"/>
      <c r="W29" s="5">
        <f t="shared" si="3"/>
        <v>1946854</v>
      </c>
      <c r="X29" s="25"/>
      <c r="Y29" s="68">
        <f t="shared" si="9"/>
        <v>1946854</v>
      </c>
      <c r="Z29" s="25"/>
      <c r="AA29" s="25"/>
      <c r="AB29" s="25"/>
      <c r="AC29" s="25"/>
      <c r="AD29" s="25"/>
      <c r="AE29" s="25"/>
      <c r="AF29" s="25"/>
      <c r="AG29" s="25"/>
      <c r="AH29" s="25"/>
    </row>
    <row r="30" spans="1:34" s="17" customFormat="1" ht="22.5" customHeight="1">
      <c r="A30" s="24"/>
      <c r="B30" s="22" t="s">
        <v>13</v>
      </c>
      <c r="D30" s="23" t="s">
        <v>30</v>
      </c>
      <c r="F30" s="11">
        <v>88740</v>
      </c>
      <c r="G30" s="11">
        <v>54288</v>
      </c>
      <c r="H30" s="11">
        <v>62640</v>
      </c>
      <c r="I30" s="11">
        <v>171076</v>
      </c>
      <c r="J30" s="11">
        <v>85430</v>
      </c>
      <c r="K30" s="11">
        <v>516780</v>
      </c>
      <c r="L30" s="11">
        <v>195228</v>
      </c>
      <c r="M30" s="11"/>
      <c r="N30" s="11">
        <v>47693</v>
      </c>
      <c r="O30" s="11">
        <v>8872</v>
      </c>
      <c r="P30" s="11">
        <v>160423</v>
      </c>
      <c r="Q30" s="11">
        <v>20</v>
      </c>
      <c r="R30" s="11">
        <v>26100</v>
      </c>
      <c r="S30" s="11">
        <v>19748</v>
      </c>
      <c r="T30" s="11">
        <v>67860</v>
      </c>
      <c r="U30" s="11">
        <f t="shared" si="8"/>
        <v>1504898</v>
      </c>
      <c r="V30" s="25"/>
      <c r="W30" s="5">
        <f t="shared" si="3"/>
        <v>1417290</v>
      </c>
      <c r="X30" s="25"/>
      <c r="Y30" s="68">
        <f t="shared" si="9"/>
        <v>1417290</v>
      </c>
      <c r="Z30" s="25"/>
      <c r="AA30" s="25"/>
      <c r="AB30" s="25"/>
      <c r="AC30" s="25"/>
      <c r="AD30" s="25"/>
      <c r="AE30" s="25"/>
      <c r="AF30" s="25"/>
      <c r="AG30" s="25"/>
      <c r="AH30" s="25"/>
    </row>
    <row r="31" spans="1:34" s="17" customFormat="1" ht="22.5" customHeight="1">
      <c r="A31" s="24"/>
      <c r="B31" s="22" t="s">
        <v>75</v>
      </c>
      <c r="D31" s="23" t="s">
        <v>67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>
        <f t="shared" si="8"/>
        <v>0</v>
      </c>
      <c r="V31" s="25"/>
      <c r="W31" s="5">
        <f t="shared" si="3"/>
        <v>0</v>
      </c>
      <c r="X31" s="25"/>
      <c r="Y31" s="68">
        <f t="shared" si="9"/>
        <v>0</v>
      </c>
      <c r="Z31" s="25"/>
      <c r="AA31" s="25"/>
      <c r="AB31" s="25"/>
      <c r="AC31" s="25"/>
      <c r="AD31" s="25"/>
      <c r="AE31" s="25"/>
      <c r="AF31" s="25"/>
      <c r="AG31" s="25"/>
      <c r="AH31" s="25"/>
    </row>
    <row r="32" spans="1:34" s="15" customFormat="1" ht="22.5" customHeight="1">
      <c r="A32" s="24"/>
      <c r="B32" s="22" t="s">
        <v>76</v>
      </c>
      <c r="C32" s="17"/>
      <c r="D32" s="28" t="s">
        <v>68</v>
      </c>
      <c r="E32" s="17"/>
      <c r="F32" s="11">
        <f aca="true" t="shared" si="10" ref="F32:R32">SUM(F33:F39)</f>
        <v>47182</v>
      </c>
      <c r="G32" s="11">
        <f t="shared" si="10"/>
        <v>59629</v>
      </c>
      <c r="H32" s="11">
        <f t="shared" si="10"/>
        <v>147085</v>
      </c>
      <c r="I32" s="11">
        <f t="shared" si="10"/>
        <v>169485</v>
      </c>
      <c r="J32" s="11">
        <f t="shared" si="10"/>
        <v>130362</v>
      </c>
      <c r="K32" s="11">
        <f t="shared" si="10"/>
        <v>298233</v>
      </c>
      <c r="L32" s="11">
        <f t="shared" si="10"/>
        <v>1322297</v>
      </c>
      <c r="M32" s="11">
        <f>SUM(M33:M40)</f>
        <v>76973</v>
      </c>
      <c r="N32" s="11">
        <f t="shared" si="10"/>
        <v>37845</v>
      </c>
      <c r="O32" s="11">
        <f>SUM(O33:O39)</f>
        <v>455326</v>
      </c>
      <c r="P32" s="11">
        <f t="shared" si="10"/>
        <v>1332739</v>
      </c>
      <c r="Q32" s="11">
        <f>SUM(Q33:Q39)</f>
        <v>38781</v>
      </c>
      <c r="R32" s="11">
        <f t="shared" si="10"/>
        <v>355457</v>
      </c>
      <c r="S32" s="11">
        <f>SUM(S33:S39)</f>
        <v>75953</v>
      </c>
      <c r="T32" s="11">
        <f>SUM(T33:T39)</f>
        <v>270181</v>
      </c>
      <c r="U32" s="11">
        <f>SUM(U33:U40)</f>
        <v>4817528</v>
      </c>
      <c r="V32" s="6"/>
      <c r="W32" s="5">
        <f t="shared" si="3"/>
        <v>4471394</v>
      </c>
      <c r="X32" s="67" t="e">
        <f>+#REF!</f>
        <v>#REF!</v>
      </c>
      <c r="Y32" s="68" t="e">
        <f t="shared" si="9"/>
        <v>#REF!</v>
      </c>
      <c r="Z32" s="25"/>
      <c r="AA32" s="6"/>
      <c r="AB32" s="6"/>
      <c r="AC32" s="6"/>
      <c r="AD32" s="6"/>
      <c r="AE32" s="25"/>
      <c r="AF32" s="6"/>
      <c r="AG32" s="6"/>
      <c r="AH32" s="6"/>
    </row>
    <row r="33" spans="1:34" s="17" customFormat="1" ht="22.5" customHeight="1">
      <c r="A33" s="24"/>
      <c r="B33" s="38" t="s">
        <v>20</v>
      </c>
      <c r="C33" s="36"/>
      <c r="D33" s="39" t="s">
        <v>38</v>
      </c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>
        <f aca="true" t="shared" si="11" ref="U33:U41">SUM(F33:T33)</f>
        <v>0</v>
      </c>
      <c r="V33" s="25"/>
      <c r="W33" s="5">
        <f t="shared" si="3"/>
        <v>0</v>
      </c>
      <c r="X33" s="67" t="e">
        <f>+#REF!</f>
        <v>#REF!</v>
      </c>
      <c r="Y33" s="68" t="e">
        <f t="shared" si="9"/>
        <v>#REF!</v>
      </c>
      <c r="Z33" s="25"/>
      <c r="AA33" s="25"/>
      <c r="AB33" s="25"/>
      <c r="AC33" s="25"/>
      <c r="AD33" s="25"/>
      <c r="AE33" s="25"/>
      <c r="AF33" s="25"/>
      <c r="AG33" s="25"/>
      <c r="AH33" s="25"/>
    </row>
    <row r="34" spans="1:34" s="17" customFormat="1" ht="22.5" customHeight="1">
      <c r="A34" s="24"/>
      <c r="B34" s="26" t="s">
        <v>39</v>
      </c>
      <c r="D34" s="23" t="s">
        <v>98</v>
      </c>
      <c r="F34" s="11"/>
      <c r="G34" s="11"/>
      <c r="H34" s="11"/>
      <c r="I34" s="11"/>
      <c r="J34" s="11"/>
      <c r="K34" s="11"/>
      <c r="L34" s="11"/>
      <c r="M34" s="11"/>
      <c r="N34" s="11"/>
      <c r="O34" s="11">
        <v>114840</v>
      </c>
      <c r="P34" s="11"/>
      <c r="Q34" s="11"/>
      <c r="R34" s="11"/>
      <c r="S34" s="11"/>
      <c r="T34" s="11"/>
      <c r="U34" s="11">
        <f t="shared" si="11"/>
        <v>114840</v>
      </c>
      <c r="V34" s="25"/>
      <c r="W34" s="5">
        <f t="shared" si="3"/>
        <v>114840</v>
      </c>
      <c r="X34" s="67" t="e">
        <f>+#REF!</f>
        <v>#REF!</v>
      </c>
      <c r="Y34" s="68" t="e">
        <f t="shared" si="9"/>
        <v>#REF!</v>
      </c>
      <c r="Z34" s="25"/>
      <c r="AA34" s="25"/>
      <c r="AB34" s="25"/>
      <c r="AC34" s="25"/>
      <c r="AD34" s="25"/>
      <c r="AE34" s="25"/>
      <c r="AF34" s="25"/>
      <c r="AG34" s="25"/>
      <c r="AH34" s="25"/>
    </row>
    <row r="35" spans="1:34" s="17" customFormat="1" ht="22.5" customHeight="1">
      <c r="A35" s="24"/>
      <c r="B35" s="26" t="s">
        <v>31</v>
      </c>
      <c r="D35" s="23" t="s">
        <v>33</v>
      </c>
      <c r="F35" s="11"/>
      <c r="G35" s="11"/>
      <c r="H35" s="11"/>
      <c r="I35" s="11">
        <v>57942</v>
      </c>
      <c r="J35" s="11"/>
      <c r="K35" s="11">
        <v>44370</v>
      </c>
      <c r="L35" s="11">
        <v>1275787</v>
      </c>
      <c r="M35" s="11">
        <v>24534</v>
      </c>
      <c r="N35" s="11"/>
      <c r="O35" s="11">
        <v>134676</v>
      </c>
      <c r="P35" s="11">
        <v>49068</v>
      </c>
      <c r="Q35" s="11"/>
      <c r="R35" s="11">
        <v>77778</v>
      </c>
      <c r="S35" s="11"/>
      <c r="T35" s="11">
        <v>153990</v>
      </c>
      <c r="U35" s="11">
        <f t="shared" si="11"/>
        <v>1818145</v>
      </c>
      <c r="V35" s="25"/>
      <c r="W35" s="5">
        <f t="shared" si="3"/>
        <v>1664155</v>
      </c>
      <c r="X35" s="67" t="e">
        <f>+#REF!</f>
        <v>#REF!</v>
      </c>
      <c r="Y35" s="68" t="e">
        <f t="shared" si="9"/>
        <v>#REF!</v>
      </c>
      <c r="Z35" s="25"/>
      <c r="AA35" s="25"/>
      <c r="AB35" s="25"/>
      <c r="AC35" s="25"/>
      <c r="AD35" s="25"/>
      <c r="AE35" s="25"/>
      <c r="AF35" s="25"/>
      <c r="AG35" s="25"/>
      <c r="AH35" s="25"/>
    </row>
    <row r="36" spans="1:34" s="17" customFormat="1" ht="22.5" customHeight="1">
      <c r="A36" s="24"/>
      <c r="B36" s="26" t="s">
        <v>32</v>
      </c>
      <c r="D36" s="23" t="s">
        <v>34</v>
      </c>
      <c r="F36" s="11"/>
      <c r="G36" s="11"/>
      <c r="H36" s="11"/>
      <c r="I36" s="11"/>
      <c r="J36" s="11"/>
      <c r="K36" s="11"/>
      <c r="L36" s="11"/>
      <c r="M36" s="11"/>
      <c r="N36" s="11"/>
      <c r="O36" s="11">
        <v>10649</v>
      </c>
      <c r="P36" s="11"/>
      <c r="Q36" s="11"/>
      <c r="R36" s="11"/>
      <c r="S36" s="11">
        <v>24534</v>
      </c>
      <c r="T36" s="11">
        <v>5011</v>
      </c>
      <c r="U36" s="11">
        <f t="shared" si="11"/>
        <v>40194</v>
      </c>
      <c r="V36" s="25"/>
      <c r="W36" s="5">
        <f t="shared" si="3"/>
        <v>10649</v>
      </c>
      <c r="X36" s="67" t="e">
        <f>+#REF!</f>
        <v>#REF!</v>
      </c>
      <c r="Y36" s="68" t="e">
        <f t="shared" si="9"/>
        <v>#REF!</v>
      </c>
      <c r="Z36" s="25"/>
      <c r="AA36" s="25"/>
      <c r="AB36" s="25"/>
      <c r="AC36" s="25"/>
      <c r="AD36" s="25"/>
      <c r="AE36" s="25"/>
      <c r="AF36" s="25"/>
      <c r="AG36" s="25"/>
      <c r="AH36" s="25"/>
    </row>
    <row r="37" spans="1:34" s="17" customFormat="1" ht="22.5" customHeight="1">
      <c r="A37" s="24"/>
      <c r="B37" s="26" t="s">
        <v>37</v>
      </c>
      <c r="D37" s="23" t="s">
        <v>47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>
        <v>280240</v>
      </c>
      <c r="Q37" s="11"/>
      <c r="R37" s="11"/>
      <c r="S37" s="11">
        <v>20097</v>
      </c>
      <c r="T37" s="11">
        <v>92197</v>
      </c>
      <c r="U37" s="11">
        <f t="shared" si="11"/>
        <v>392534</v>
      </c>
      <c r="V37" s="25"/>
      <c r="W37" s="5">
        <f t="shared" si="3"/>
        <v>280240</v>
      </c>
      <c r="X37" s="67" t="e">
        <f>+#REF!</f>
        <v>#REF!</v>
      </c>
      <c r="Y37" s="68" t="e">
        <f t="shared" si="9"/>
        <v>#REF!</v>
      </c>
      <c r="Z37" s="25"/>
      <c r="AA37" s="25"/>
      <c r="AB37" s="25"/>
      <c r="AC37" s="25"/>
      <c r="AD37" s="25"/>
      <c r="AE37" s="25"/>
      <c r="AF37" s="25"/>
      <c r="AG37" s="25"/>
      <c r="AH37" s="25"/>
    </row>
    <row r="38" spans="1:34" s="17" customFormat="1" ht="22.5" customHeight="1">
      <c r="A38" s="24"/>
      <c r="B38" s="26" t="s">
        <v>21</v>
      </c>
      <c r="D38" s="23" t="s">
        <v>36</v>
      </c>
      <c r="F38" s="11">
        <v>16719</v>
      </c>
      <c r="G38" s="11">
        <v>47050</v>
      </c>
      <c r="H38" s="11">
        <v>23311</v>
      </c>
      <c r="I38" s="11">
        <v>65075</v>
      </c>
      <c r="J38" s="11">
        <v>51145</v>
      </c>
      <c r="K38" s="11">
        <v>144569</v>
      </c>
      <c r="L38" s="11">
        <v>39917</v>
      </c>
      <c r="M38" s="11">
        <v>30166</v>
      </c>
      <c r="N38" s="11">
        <v>10649</v>
      </c>
      <c r="O38" s="11">
        <v>78335</v>
      </c>
      <c r="P38" s="11">
        <v>278934</v>
      </c>
      <c r="Q38" s="11">
        <v>20934</v>
      </c>
      <c r="R38" s="11">
        <v>60792</v>
      </c>
      <c r="S38" s="11">
        <v>12743</v>
      </c>
      <c r="T38" s="11">
        <v>18983</v>
      </c>
      <c r="U38" s="11">
        <f t="shared" si="11"/>
        <v>899322</v>
      </c>
      <c r="V38" s="25"/>
      <c r="W38" s="5">
        <f t="shared" si="3"/>
        <v>867596</v>
      </c>
      <c r="X38" s="67" t="e">
        <f>+#REF!</f>
        <v>#REF!</v>
      </c>
      <c r="Y38" s="68" t="e">
        <f t="shared" si="9"/>
        <v>#REF!</v>
      </c>
      <c r="Z38" s="25"/>
      <c r="AA38" s="25"/>
      <c r="AB38" s="25"/>
      <c r="AC38" s="25"/>
      <c r="AD38" s="25"/>
      <c r="AE38" s="25"/>
      <c r="AF38" s="25"/>
      <c r="AG38" s="25"/>
      <c r="AH38" s="25"/>
    </row>
    <row r="39" spans="1:34" s="17" customFormat="1" ht="22.5" customHeight="1">
      <c r="A39" s="24"/>
      <c r="B39" s="26" t="s">
        <v>23</v>
      </c>
      <c r="D39" s="23" t="s">
        <v>35</v>
      </c>
      <c r="F39" s="11">
        <v>30463</v>
      </c>
      <c r="G39" s="11">
        <v>12579</v>
      </c>
      <c r="H39" s="11">
        <v>123774</v>
      </c>
      <c r="I39" s="11">
        <v>46468</v>
      </c>
      <c r="J39" s="11">
        <v>79217</v>
      </c>
      <c r="K39" s="11">
        <v>109294</v>
      </c>
      <c r="L39" s="11">
        <v>6593</v>
      </c>
      <c r="M39" s="11">
        <v>22273</v>
      </c>
      <c r="N39" s="11">
        <v>27196</v>
      </c>
      <c r="O39" s="11">
        <v>116826</v>
      </c>
      <c r="P39" s="11">
        <v>724497</v>
      </c>
      <c r="Q39" s="11">
        <v>17847</v>
      </c>
      <c r="R39" s="11">
        <v>216887</v>
      </c>
      <c r="S39" s="11">
        <v>18579</v>
      </c>
      <c r="T39" s="11"/>
      <c r="U39" s="11">
        <f t="shared" si="11"/>
        <v>1552493</v>
      </c>
      <c r="V39" s="25"/>
      <c r="W39" s="5">
        <f t="shared" si="3"/>
        <v>1533914</v>
      </c>
      <c r="X39" s="67" t="e">
        <f>+#REF!</f>
        <v>#REF!</v>
      </c>
      <c r="Y39" s="68" t="e">
        <f t="shared" si="9"/>
        <v>#REF!</v>
      </c>
      <c r="Z39" s="25"/>
      <c r="AA39" s="25"/>
      <c r="AB39" s="25"/>
      <c r="AC39" s="25"/>
      <c r="AD39" s="25"/>
      <c r="AE39" s="25"/>
      <c r="AF39" s="25"/>
      <c r="AG39" s="25"/>
      <c r="AH39" s="25"/>
    </row>
    <row r="40" spans="1:34" s="17" customFormat="1" ht="22.5" customHeight="1">
      <c r="A40" s="24"/>
      <c r="B40" s="26" t="s">
        <v>96</v>
      </c>
      <c r="D40" s="23" t="s">
        <v>97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>
        <f t="shared" si="11"/>
        <v>0</v>
      </c>
      <c r="V40" s="25"/>
      <c r="W40" s="5"/>
      <c r="X40" s="25"/>
      <c r="Y40" s="62">
        <f t="shared" si="9"/>
        <v>0</v>
      </c>
      <c r="Z40" s="25"/>
      <c r="AA40" s="25"/>
      <c r="AB40" s="25"/>
      <c r="AC40" s="25"/>
      <c r="AD40" s="25"/>
      <c r="AE40" s="25"/>
      <c r="AF40" s="25"/>
      <c r="AG40" s="25"/>
      <c r="AH40" s="25"/>
    </row>
    <row r="41" spans="1:34" s="17" customFormat="1" ht="22.5" customHeight="1">
      <c r="A41" s="24"/>
      <c r="B41" s="29">
        <v>30</v>
      </c>
      <c r="C41" s="30"/>
      <c r="D41" s="31" t="s">
        <v>100</v>
      </c>
      <c r="F41" s="13"/>
      <c r="G41" s="13">
        <v>1</v>
      </c>
      <c r="H41" s="13">
        <v>-1</v>
      </c>
      <c r="I41" s="13">
        <v>22634181</v>
      </c>
      <c r="J41" s="13"/>
      <c r="K41" s="13"/>
      <c r="L41" s="13"/>
      <c r="M41" s="13"/>
      <c r="N41" s="13"/>
      <c r="O41" s="13"/>
      <c r="P41" s="13"/>
      <c r="Q41" s="13">
        <v>209840284</v>
      </c>
      <c r="R41" s="13"/>
      <c r="S41" s="13"/>
      <c r="T41" s="13"/>
      <c r="U41" s="11">
        <f t="shared" si="11"/>
        <v>232474465</v>
      </c>
      <c r="V41" s="25"/>
      <c r="W41" s="5">
        <f t="shared" si="3"/>
        <v>232474465</v>
      </c>
      <c r="X41" s="25"/>
      <c r="Y41" s="68">
        <f t="shared" si="9"/>
        <v>232474465</v>
      </c>
      <c r="Z41" s="25"/>
      <c r="AA41" s="25"/>
      <c r="AB41" s="25"/>
      <c r="AC41" s="25"/>
      <c r="AD41" s="25"/>
      <c r="AE41" s="25"/>
      <c r="AF41" s="25"/>
      <c r="AG41" s="25"/>
      <c r="AH41" s="25"/>
    </row>
    <row r="42" spans="1:34" ht="22.5" customHeight="1">
      <c r="A42" s="3"/>
      <c r="B42" s="29" t="s">
        <v>77</v>
      </c>
      <c r="C42" s="30"/>
      <c r="D42" s="31" t="s">
        <v>15</v>
      </c>
      <c r="E42" s="17"/>
      <c r="F42" s="13">
        <f aca="true" t="shared" si="12" ref="F42:P42">SUM(F43,F44,F45)</f>
        <v>117499</v>
      </c>
      <c r="G42" s="13">
        <f t="shared" si="12"/>
        <v>0</v>
      </c>
      <c r="H42" s="13">
        <f t="shared" si="12"/>
        <v>0</v>
      </c>
      <c r="I42" s="13">
        <f t="shared" si="12"/>
        <v>8974172</v>
      </c>
      <c r="J42" s="13">
        <f t="shared" si="12"/>
        <v>147022684</v>
      </c>
      <c r="K42" s="13">
        <f t="shared" si="12"/>
        <v>1220635546</v>
      </c>
      <c r="L42" s="13">
        <f t="shared" si="12"/>
        <v>76882481</v>
      </c>
      <c r="M42" s="13">
        <f t="shared" si="12"/>
        <v>62797413</v>
      </c>
      <c r="N42" s="13">
        <f t="shared" si="12"/>
        <v>156983</v>
      </c>
      <c r="O42" s="13">
        <f t="shared" si="12"/>
        <v>148440561</v>
      </c>
      <c r="P42" s="13">
        <f t="shared" si="12"/>
        <v>0</v>
      </c>
      <c r="Q42" s="13">
        <f>SUM(Q43,Q44,Q45)</f>
        <v>345996702</v>
      </c>
      <c r="R42" s="13">
        <f>SUM(R43,R44,R45)</f>
        <v>6473691</v>
      </c>
      <c r="S42" s="13">
        <f>SUM(S43,S44,S45)</f>
        <v>193612</v>
      </c>
      <c r="T42" s="13">
        <f>SUM(T43,T44,T45)</f>
        <v>183723</v>
      </c>
      <c r="U42" s="53">
        <f>SUM(U43,U44,U45)</f>
        <v>2017875067</v>
      </c>
      <c r="V42" s="2"/>
      <c r="W42" s="5">
        <f t="shared" si="3"/>
        <v>2017497732</v>
      </c>
      <c r="X42" s="67" t="e">
        <f>+#REF!</f>
        <v>#REF!</v>
      </c>
      <c r="Y42" s="68" t="e">
        <f t="shared" si="9"/>
        <v>#REF!</v>
      </c>
      <c r="Z42" s="55"/>
      <c r="AA42" s="2"/>
      <c r="AB42" s="2"/>
      <c r="AC42" s="2"/>
      <c r="AD42" s="2"/>
      <c r="AE42" s="25"/>
      <c r="AF42" s="2"/>
      <c r="AG42" s="2"/>
      <c r="AH42" s="2"/>
    </row>
    <row r="43" spans="1:34" s="17" customFormat="1" ht="22.5" customHeight="1">
      <c r="A43" s="24"/>
      <c r="B43" s="26" t="s">
        <v>20</v>
      </c>
      <c r="D43" s="23" t="s">
        <v>42</v>
      </c>
      <c r="F43" s="11">
        <v>117499</v>
      </c>
      <c r="G43" s="11"/>
      <c r="H43" s="11"/>
      <c r="I43" s="11">
        <v>14251</v>
      </c>
      <c r="J43" s="11">
        <v>2068743</v>
      </c>
      <c r="K43" s="11">
        <v>4071118</v>
      </c>
      <c r="L43" s="11">
        <v>728247</v>
      </c>
      <c r="M43" s="11">
        <v>111991</v>
      </c>
      <c r="N43" s="11">
        <v>156983</v>
      </c>
      <c r="O43" s="11"/>
      <c r="P43" s="11"/>
      <c r="Q43" s="11"/>
      <c r="R43" s="11">
        <v>512161</v>
      </c>
      <c r="S43" s="11"/>
      <c r="T43" s="11"/>
      <c r="U43" s="11">
        <f aca="true" t="shared" si="13" ref="U43:U49">SUM(F43:T43)</f>
        <v>7780993</v>
      </c>
      <c r="V43" s="25"/>
      <c r="W43" s="5">
        <f t="shared" si="3"/>
        <v>7780993</v>
      </c>
      <c r="X43" s="67" t="e">
        <f>+#REF!</f>
        <v>#REF!</v>
      </c>
      <c r="Y43" s="68" t="e">
        <f t="shared" si="9"/>
        <v>#REF!</v>
      </c>
      <c r="Z43" s="25"/>
      <c r="AA43" s="25"/>
      <c r="AB43" s="25"/>
      <c r="AC43" s="25"/>
      <c r="AD43" s="25"/>
      <c r="AE43" s="25"/>
      <c r="AF43" s="25"/>
      <c r="AG43" s="25"/>
      <c r="AH43" s="25"/>
    </row>
    <row r="44" spans="1:34" s="17" customFormat="1" ht="22.5" customHeight="1">
      <c r="A44" s="24"/>
      <c r="B44" s="26" t="s">
        <v>39</v>
      </c>
      <c r="D44" s="23" t="s">
        <v>43</v>
      </c>
      <c r="F44" s="11"/>
      <c r="G44" s="11"/>
      <c r="H44" s="11"/>
      <c r="I44" s="11">
        <v>8959921</v>
      </c>
      <c r="J44" s="11">
        <v>144953941</v>
      </c>
      <c r="K44" s="11">
        <v>1216564428</v>
      </c>
      <c r="L44" s="11">
        <v>76154234</v>
      </c>
      <c r="M44" s="11">
        <v>62685422</v>
      </c>
      <c r="N44" s="11"/>
      <c r="O44" s="11">
        <v>148440561</v>
      </c>
      <c r="P44" s="11"/>
      <c r="Q44" s="11">
        <v>345996702</v>
      </c>
      <c r="R44" s="11">
        <v>5961530</v>
      </c>
      <c r="S44" s="11">
        <v>193612</v>
      </c>
      <c r="T44" s="11">
        <v>183723</v>
      </c>
      <c r="U44" s="11">
        <f t="shared" si="13"/>
        <v>2010094074</v>
      </c>
      <c r="V44" s="25"/>
      <c r="W44" s="5">
        <f t="shared" si="3"/>
        <v>2009716739</v>
      </c>
      <c r="X44" s="67" t="e">
        <f>+#REF!</f>
        <v>#REF!</v>
      </c>
      <c r="Y44" s="68" t="e">
        <f t="shared" si="9"/>
        <v>#REF!</v>
      </c>
      <c r="Z44" s="25"/>
      <c r="AA44" s="25"/>
      <c r="AB44" s="25"/>
      <c r="AC44" s="25"/>
      <c r="AD44" s="25"/>
      <c r="AE44" s="25"/>
      <c r="AF44" s="25"/>
      <c r="AG44" s="25"/>
      <c r="AH44" s="25"/>
    </row>
    <row r="45" spans="1:34" s="17" customFormat="1" ht="22.5" customHeight="1">
      <c r="A45" s="24"/>
      <c r="B45" s="26" t="s">
        <v>31</v>
      </c>
      <c r="D45" s="23" t="s">
        <v>101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>
        <f t="shared" si="13"/>
        <v>0</v>
      </c>
      <c r="V45" s="25"/>
      <c r="W45" s="5">
        <f t="shared" si="3"/>
        <v>0</v>
      </c>
      <c r="X45" s="25"/>
      <c r="Y45" s="62">
        <f t="shared" si="9"/>
        <v>0</v>
      </c>
      <c r="Z45" s="25"/>
      <c r="AA45" s="25"/>
      <c r="AB45" s="25"/>
      <c r="AC45" s="25"/>
      <c r="AD45" s="25"/>
      <c r="AE45" s="25"/>
      <c r="AF45" s="25"/>
      <c r="AG45" s="25"/>
      <c r="AH45" s="25"/>
    </row>
    <row r="46" spans="1:34" s="17" customFormat="1" ht="22.5" customHeight="1">
      <c r="A46" s="24"/>
      <c r="B46" s="22" t="s">
        <v>16</v>
      </c>
      <c r="D46" s="23" t="s">
        <v>40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>
        <f t="shared" si="13"/>
        <v>0</v>
      </c>
      <c r="V46" s="25"/>
      <c r="W46" s="5">
        <f t="shared" si="3"/>
        <v>0</v>
      </c>
      <c r="X46" s="25"/>
      <c r="Y46" s="68">
        <f t="shared" si="9"/>
        <v>0</v>
      </c>
      <c r="Z46" s="25"/>
      <c r="AA46" s="25"/>
      <c r="AB46" s="25"/>
      <c r="AC46" s="25"/>
      <c r="AD46" s="25"/>
      <c r="AE46" s="25"/>
      <c r="AF46" s="25"/>
      <c r="AG46" s="25"/>
      <c r="AH46" s="25"/>
    </row>
    <row r="47" spans="1:34" s="17" customFormat="1" ht="22.5" customHeight="1">
      <c r="A47" s="24"/>
      <c r="B47" s="22" t="s">
        <v>17</v>
      </c>
      <c r="D47" s="23" t="s">
        <v>18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>
        <v>494735555</v>
      </c>
      <c r="R47" s="11"/>
      <c r="S47" s="11"/>
      <c r="T47" s="11"/>
      <c r="U47" s="11">
        <f t="shared" si="13"/>
        <v>494735555</v>
      </c>
      <c r="V47" s="25"/>
      <c r="W47" s="5">
        <f t="shared" si="3"/>
        <v>494735555</v>
      </c>
      <c r="X47" s="25"/>
      <c r="Y47" s="68">
        <f t="shared" si="9"/>
        <v>494735555</v>
      </c>
      <c r="Z47" s="25"/>
      <c r="AA47" s="25"/>
      <c r="AB47" s="25"/>
      <c r="AC47" s="25"/>
      <c r="AD47" s="25"/>
      <c r="AE47" s="25"/>
      <c r="AF47" s="25"/>
      <c r="AG47" s="25"/>
      <c r="AH47" s="25"/>
    </row>
    <row r="48" spans="1:34" s="17" customFormat="1" ht="22.5" customHeight="1">
      <c r="A48" s="24"/>
      <c r="B48" s="22" t="s">
        <v>78</v>
      </c>
      <c r="D48" s="23" t="s">
        <v>41</v>
      </c>
      <c r="F48" s="11">
        <v>5</v>
      </c>
      <c r="G48" s="11">
        <v>2</v>
      </c>
      <c r="H48" s="11">
        <v>3</v>
      </c>
      <c r="I48" s="11">
        <v>10</v>
      </c>
      <c r="J48" s="11">
        <v>10</v>
      </c>
      <c r="K48" s="11">
        <v>10</v>
      </c>
      <c r="L48" s="11">
        <v>10</v>
      </c>
      <c r="M48" s="11">
        <v>10</v>
      </c>
      <c r="N48" s="11">
        <v>10</v>
      </c>
      <c r="O48" s="11">
        <v>10</v>
      </c>
      <c r="P48" s="11">
        <v>337147</v>
      </c>
      <c r="Q48" s="11">
        <v>10</v>
      </c>
      <c r="R48" s="11">
        <v>10</v>
      </c>
      <c r="S48" s="11">
        <v>10</v>
      </c>
      <c r="T48" s="11">
        <v>10</v>
      </c>
      <c r="U48" s="11">
        <f t="shared" si="13"/>
        <v>337267</v>
      </c>
      <c r="V48" s="25"/>
      <c r="W48" s="5">
        <f t="shared" si="3"/>
        <v>337247</v>
      </c>
      <c r="X48" s="25"/>
      <c r="Y48" s="68">
        <f t="shared" si="9"/>
        <v>337247</v>
      </c>
      <c r="Z48" s="25"/>
      <c r="AA48" s="25"/>
      <c r="AB48" s="25"/>
      <c r="AC48" s="25"/>
      <c r="AD48" s="25"/>
      <c r="AE48" s="25"/>
      <c r="AF48" s="25"/>
      <c r="AG48" s="25"/>
      <c r="AH48" s="25"/>
    </row>
    <row r="49" spans="1:34" s="17" customFormat="1" ht="22.5" customHeight="1">
      <c r="A49" s="24"/>
      <c r="B49" s="29" t="s">
        <v>79</v>
      </c>
      <c r="C49" s="30"/>
      <c r="D49" s="31" t="s">
        <v>19</v>
      </c>
      <c r="F49" s="13">
        <v>5</v>
      </c>
      <c r="G49" s="13">
        <v>2</v>
      </c>
      <c r="H49" s="13">
        <v>3</v>
      </c>
      <c r="I49" s="13">
        <v>10</v>
      </c>
      <c r="J49" s="13">
        <v>10</v>
      </c>
      <c r="K49" s="13">
        <v>10</v>
      </c>
      <c r="L49" s="13">
        <v>10</v>
      </c>
      <c r="M49" s="13">
        <v>10</v>
      </c>
      <c r="N49" s="13">
        <v>10</v>
      </c>
      <c r="O49" s="13">
        <v>10</v>
      </c>
      <c r="P49" s="13">
        <v>10</v>
      </c>
      <c r="Q49" s="13">
        <v>10</v>
      </c>
      <c r="R49" s="13">
        <v>10</v>
      </c>
      <c r="S49" s="13">
        <v>10</v>
      </c>
      <c r="T49" s="13">
        <v>10</v>
      </c>
      <c r="U49" s="13">
        <f t="shared" si="13"/>
        <v>130</v>
      </c>
      <c r="V49" s="25"/>
      <c r="W49" s="5">
        <f t="shared" si="3"/>
        <v>110</v>
      </c>
      <c r="X49" s="25"/>
      <c r="Y49" s="68">
        <f t="shared" si="9"/>
        <v>110</v>
      </c>
      <c r="Z49" s="25"/>
      <c r="AA49" s="25"/>
      <c r="AB49" s="25"/>
      <c r="AC49" s="25"/>
      <c r="AD49" s="25"/>
      <c r="AE49" s="25"/>
      <c r="AF49" s="25"/>
      <c r="AG49" s="25"/>
      <c r="AH49" s="25"/>
    </row>
    <row r="50" spans="6:34" ht="25.5" customHeight="1"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4"/>
      <c r="V50" s="2"/>
      <c r="W50" s="6"/>
      <c r="X50" s="6"/>
      <c r="Y50" s="63"/>
      <c r="Z50" s="2"/>
      <c r="AA50" s="2"/>
      <c r="AB50" s="2"/>
      <c r="AC50" s="2"/>
      <c r="AD50" s="2"/>
      <c r="AE50" s="2"/>
      <c r="AF50" s="2"/>
      <c r="AG50" s="2"/>
      <c r="AH50" s="2"/>
    </row>
    <row r="51" spans="6:34" ht="18" customHeight="1" hidden="1"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>
        <f>+S9-S25</f>
        <v>0</v>
      </c>
      <c r="T51" s="10">
        <f>+T9-T25</f>
        <v>0</v>
      </c>
      <c r="U51" s="4">
        <f>+U9-U25</f>
        <v>0</v>
      </c>
      <c r="V51" s="4">
        <f>+V9-V25</f>
        <v>0</v>
      </c>
      <c r="W51" s="10">
        <f>+W9-W25</f>
        <v>0</v>
      </c>
      <c r="X51" s="6"/>
      <c r="Y51" s="63"/>
      <c r="Z51" s="2"/>
      <c r="AA51" s="2"/>
      <c r="AB51" s="2"/>
      <c r="AC51" s="2"/>
      <c r="AD51" s="2"/>
      <c r="AE51" s="2"/>
      <c r="AF51" s="2"/>
      <c r="AG51" s="2"/>
      <c r="AH51" s="2"/>
    </row>
    <row r="52" spans="6:34" ht="18" customHeight="1"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2"/>
      <c r="V52" s="2"/>
      <c r="W52" s="6"/>
      <c r="X52" s="6"/>
      <c r="Y52" s="63"/>
      <c r="Z52" s="2"/>
      <c r="AA52" s="2"/>
      <c r="AB52" s="2"/>
      <c r="AC52" s="2"/>
      <c r="AD52" s="2"/>
      <c r="AE52" s="2"/>
      <c r="AF52" s="2"/>
      <c r="AG52" s="2"/>
      <c r="AH52" s="2"/>
    </row>
    <row r="53" spans="6:34" ht="18" customHeight="1"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2"/>
      <c r="V53" s="2"/>
      <c r="W53" s="6"/>
      <c r="X53" s="6"/>
      <c r="Y53" s="63"/>
      <c r="Z53" s="2"/>
      <c r="AA53" s="2"/>
      <c r="AB53" s="2"/>
      <c r="AC53" s="2"/>
      <c r="AD53" s="2"/>
      <c r="AE53" s="2"/>
      <c r="AF53" s="2"/>
      <c r="AG53" s="2"/>
      <c r="AH53" s="2"/>
    </row>
    <row r="54" spans="6:34" ht="18" customHeight="1"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2"/>
      <c r="V54" s="2"/>
      <c r="W54" s="6"/>
      <c r="X54" s="6"/>
      <c r="Y54" s="63"/>
      <c r="Z54" s="2"/>
      <c r="AA54" s="2"/>
      <c r="AB54" s="2"/>
      <c r="AC54" s="2"/>
      <c r="AD54" s="2"/>
      <c r="AE54" s="2"/>
      <c r="AF54" s="2"/>
      <c r="AG54" s="2"/>
      <c r="AH54" s="2"/>
    </row>
    <row r="55" spans="6:34" ht="18" customHeight="1"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2"/>
      <c r="V55" s="2"/>
      <c r="W55" s="6"/>
      <c r="X55" s="6"/>
      <c r="Y55" s="63"/>
      <c r="Z55" s="2"/>
      <c r="AA55" s="2"/>
      <c r="AB55" s="2"/>
      <c r="AC55" s="2"/>
      <c r="AD55" s="2"/>
      <c r="AE55" s="2"/>
      <c r="AF55" s="2"/>
      <c r="AG55" s="2"/>
      <c r="AH55" s="2"/>
    </row>
    <row r="56" spans="6:34" ht="18" customHeight="1"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2"/>
      <c r="V56" s="2"/>
      <c r="W56" s="6"/>
      <c r="X56" s="6"/>
      <c r="Y56" s="63"/>
      <c r="Z56" s="2"/>
      <c r="AA56" s="2"/>
      <c r="AB56" s="2"/>
      <c r="AC56" s="2"/>
      <c r="AD56" s="2"/>
      <c r="AE56" s="2"/>
      <c r="AF56" s="2"/>
      <c r="AG56" s="2"/>
      <c r="AH56" s="2"/>
    </row>
    <row r="57" spans="22:34" ht="18" customHeight="1">
      <c r="V57" s="2"/>
      <c r="W57" s="6"/>
      <c r="X57" s="6"/>
      <c r="Y57" s="63"/>
      <c r="Z57" s="2"/>
      <c r="AA57" s="2"/>
      <c r="AB57" s="2"/>
      <c r="AC57" s="2"/>
      <c r="AD57" s="2"/>
      <c r="AE57" s="2"/>
      <c r="AF57" s="2"/>
      <c r="AG57" s="2"/>
      <c r="AH57" s="2"/>
    </row>
    <row r="58" spans="22:34" ht="18" customHeight="1">
      <c r="V58" s="2"/>
      <c r="W58" s="6"/>
      <c r="X58" s="6"/>
      <c r="Y58" s="63"/>
      <c r="Z58" s="2"/>
      <c r="AA58" s="2"/>
      <c r="AB58" s="2"/>
      <c r="AC58" s="2"/>
      <c r="AD58" s="2"/>
      <c r="AE58" s="2"/>
      <c r="AF58" s="2"/>
      <c r="AG58" s="2"/>
      <c r="AH58" s="2"/>
    </row>
    <row r="59" spans="22:34" ht="18" customHeight="1">
      <c r="V59" s="2"/>
      <c r="W59" s="6"/>
      <c r="X59" s="6"/>
      <c r="Y59" s="63"/>
      <c r="Z59" s="2"/>
      <c r="AA59" s="2"/>
      <c r="AB59" s="2"/>
      <c r="AC59" s="2"/>
      <c r="AD59" s="2"/>
      <c r="AE59" s="2"/>
      <c r="AF59" s="2"/>
      <c r="AG59" s="2"/>
      <c r="AH59" s="2"/>
    </row>
    <row r="60" spans="22:34" ht="18" customHeight="1">
      <c r="V60" s="2"/>
      <c r="W60" s="6"/>
      <c r="X60" s="6"/>
      <c r="Y60" s="63"/>
      <c r="Z60" s="2"/>
      <c r="AA60" s="2"/>
      <c r="AB60" s="2"/>
      <c r="AC60" s="2"/>
      <c r="AD60" s="2"/>
      <c r="AE60" s="2"/>
      <c r="AF60" s="2"/>
      <c r="AG60" s="2"/>
      <c r="AH60" s="2"/>
    </row>
    <row r="61" spans="22:34" ht="18" customHeight="1">
      <c r="V61" s="2"/>
      <c r="W61" s="6"/>
      <c r="X61" s="6"/>
      <c r="Y61" s="63"/>
      <c r="Z61" s="2"/>
      <c r="AA61" s="2"/>
      <c r="AB61" s="2"/>
      <c r="AC61" s="2"/>
      <c r="AD61" s="2"/>
      <c r="AE61" s="2"/>
      <c r="AF61" s="2"/>
      <c r="AG61" s="2"/>
      <c r="AH61" s="2"/>
    </row>
    <row r="62" spans="22:34" ht="18" customHeight="1">
      <c r="V62" s="2"/>
      <c r="W62" s="6"/>
      <c r="X62" s="6"/>
      <c r="Y62" s="63"/>
      <c r="Z62" s="2"/>
      <c r="AA62" s="2"/>
      <c r="AB62" s="2"/>
      <c r="AC62" s="2"/>
      <c r="AD62" s="2"/>
      <c r="AE62" s="2"/>
      <c r="AF62" s="2"/>
      <c r="AG62" s="2"/>
      <c r="AH62" s="2"/>
    </row>
    <row r="63" spans="22:34" ht="18" customHeight="1">
      <c r="V63" s="2"/>
      <c r="W63" s="6"/>
      <c r="X63" s="6"/>
      <c r="Y63" s="63"/>
      <c r="Z63" s="2"/>
      <c r="AA63" s="2"/>
      <c r="AB63" s="2"/>
      <c r="AC63" s="2"/>
      <c r="AD63" s="2"/>
      <c r="AE63" s="2"/>
      <c r="AF63" s="2"/>
      <c r="AG63" s="2"/>
      <c r="AH63" s="2"/>
    </row>
    <row r="64" spans="22:34" ht="18" customHeight="1">
      <c r="V64" s="2"/>
      <c r="W64" s="6"/>
      <c r="X64" s="6"/>
      <c r="Y64" s="63"/>
      <c r="Z64" s="2"/>
      <c r="AA64" s="2"/>
      <c r="AB64" s="2"/>
      <c r="AC64" s="2"/>
      <c r="AD64" s="2"/>
      <c r="AE64" s="2"/>
      <c r="AF64" s="2"/>
      <c r="AG64" s="2"/>
      <c r="AH64" s="2"/>
    </row>
    <row r="65" spans="22:34" ht="18" customHeight="1">
      <c r="V65" s="2"/>
      <c r="W65" s="6"/>
      <c r="X65" s="6"/>
      <c r="Y65" s="63"/>
      <c r="Z65" s="2"/>
      <c r="AA65" s="2"/>
      <c r="AB65" s="2"/>
      <c r="AC65" s="2"/>
      <c r="AD65" s="2"/>
      <c r="AE65" s="2"/>
      <c r="AF65" s="2"/>
      <c r="AG65" s="2"/>
      <c r="AH65" s="2"/>
    </row>
    <row r="66" spans="22:34" ht="18" customHeight="1">
      <c r="V66" s="2"/>
      <c r="W66" s="6"/>
      <c r="X66" s="6"/>
      <c r="Y66" s="63"/>
      <c r="Z66" s="2"/>
      <c r="AA66" s="2"/>
      <c r="AB66" s="2"/>
      <c r="AC66" s="2"/>
      <c r="AD66" s="2"/>
      <c r="AE66" s="2"/>
      <c r="AF66" s="2"/>
      <c r="AG66" s="2"/>
      <c r="AH66" s="2"/>
    </row>
    <row r="67" spans="22:34" ht="18" customHeight="1">
      <c r="V67" s="2"/>
      <c r="W67" s="6"/>
      <c r="X67" s="6"/>
      <c r="Y67" s="63"/>
      <c r="Z67" s="2"/>
      <c r="AA67" s="2"/>
      <c r="AB67" s="2"/>
      <c r="AC67" s="2"/>
      <c r="AD67" s="2"/>
      <c r="AE67" s="2"/>
      <c r="AF67" s="2"/>
      <c r="AG67" s="2"/>
      <c r="AH67" s="2"/>
    </row>
    <row r="68" spans="22:34" ht="18" customHeight="1">
      <c r="V68" s="2"/>
      <c r="W68" s="6"/>
      <c r="X68" s="6"/>
      <c r="Y68" s="63"/>
      <c r="Z68" s="2"/>
      <c r="AA68" s="2"/>
      <c r="AB68" s="2"/>
      <c r="AC68" s="2"/>
      <c r="AD68" s="2"/>
      <c r="AE68" s="2"/>
      <c r="AF68" s="2"/>
      <c r="AG68" s="2"/>
      <c r="AH68" s="2"/>
    </row>
    <row r="69" spans="22:34" ht="18" customHeight="1">
      <c r="V69" s="2"/>
      <c r="W69" s="6"/>
      <c r="X69" s="6"/>
      <c r="Y69" s="63"/>
      <c r="Z69" s="2"/>
      <c r="AA69" s="2"/>
      <c r="AB69" s="2"/>
      <c r="AC69" s="2"/>
      <c r="AD69" s="2"/>
      <c r="AE69" s="2"/>
      <c r="AF69" s="2"/>
      <c r="AG69" s="2"/>
      <c r="AH69" s="2"/>
    </row>
    <row r="70" spans="22:34" ht="18" customHeight="1">
      <c r="V70" s="2"/>
      <c r="W70" s="6"/>
      <c r="X70" s="6"/>
      <c r="Y70" s="63"/>
      <c r="Z70" s="2"/>
      <c r="AA70" s="2"/>
      <c r="AB70" s="2"/>
      <c r="AC70" s="2"/>
      <c r="AD70" s="2"/>
      <c r="AE70" s="2"/>
      <c r="AF70" s="2"/>
      <c r="AG70" s="2"/>
      <c r="AH70" s="2"/>
    </row>
    <row r="71" spans="22:34" ht="18" customHeight="1">
      <c r="V71" s="2"/>
      <c r="W71" s="6"/>
      <c r="X71" s="6"/>
      <c r="Y71" s="63"/>
      <c r="Z71" s="2"/>
      <c r="AA71" s="2"/>
      <c r="AB71" s="2"/>
      <c r="AC71" s="2"/>
      <c r="AD71" s="2"/>
      <c r="AE71" s="2"/>
      <c r="AF71" s="2"/>
      <c r="AG71" s="2"/>
      <c r="AH71" s="2"/>
    </row>
    <row r="72" spans="22:34" ht="18" customHeight="1">
      <c r="V72" s="2"/>
      <c r="W72" s="6"/>
      <c r="X72" s="6"/>
      <c r="Y72" s="63"/>
      <c r="Z72" s="2"/>
      <c r="AA72" s="2"/>
      <c r="AB72" s="2"/>
      <c r="AC72" s="2"/>
      <c r="AD72" s="2"/>
      <c r="AE72" s="2"/>
      <c r="AF72" s="2"/>
      <c r="AG72" s="2"/>
      <c r="AH72" s="2"/>
    </row>
    <row r="73" spans="22:34" ht="18" customHeight="1">
      <c r="V73" s="2"/>
      <c r="W73" s="6"/>
      <c r="X73" s="6"/>
      <c r="Y73" s="63"/>
      <c r="Z73" s="2"/>
      <c r="AA73" s="2"/>
      <c r="AB73" s="2"/>
      <c r="AC73" s="2"/>
      <c r="AD73" s="2"/>
      <c r="AE73" s="2"/>
      <c r="AF73" s="2"/>
      <c r="AG73" s="2"/>
      <c r="AH73" s="2"/>
    </row>
    <row r="74" spans="22:34" ht="18" customHeight="1">
      <c r="V74" s="2"/>
      <c r="W74" s="6"/>
      <c r="X74" s="6"/>
      <c r="Y74" s="63"/>
      <c r="Z74" s="2"/>
      <c r="AA74" s="2"/>
      <c r="AB74" s="2"/>
      <c r="AC74" s="2"/>
      <c r="AD74" s="2"/>
      <c r="AE74" s="2"/>
      <c r="AF74" s="2"/>
      <c r="AG74" s="2"/>
      <c r="AH74" s="2"/>
    </row>
    <row r="75" spans="22:34" ht="18" customHeight="1">
      <c r="V75" s="2"/>
      <c r="W75" s="6"/>
      <c r="X75" s="6"/>
      <c r="Y75" s="63"/>
      <c r="Z75" s="2"/>
      <c r="AA75" s="2"/>
      <c r="AB75" s="2"/>
      <c r="AC75" s="2"/>
      <c r="AD75" s="2"/>
      <c r="AE75" s="2"/>
      <c r="AF75" s="2"/>
      <c r="AG75" s="2"/>
      <c r="AH75" s="2"/>
    </row>
    <row r="76" spans="22:34" ht="18" customHeight="1">
      <c r="V76" s="2"/>
      <c r="W76" s="6"/>
      <c r="X76" s="6"/>
      <c r="Y76" s="63"/>
      <c r="Z76" s="2"/>
      <c r="AA76" s="2"/>
      <c r="AB76" s="2"/>
      <c r="AC76" s="2"/>
      <c r="AD76" s="2"/>
      <c r="AE76" s="2"/>
      <c r="AF76" s="2"/>
      <c r="AG76" s="2"/>
      <c r="AH76" s="2"/>
    </row>
    <row r="77" spans="22:34" ht="18" customHeight="1">
      <c r="V77" s="2"/>
      <c r="W77" s="6"/>
      <c r="X77" s="6"/>
      <c r="Y77" s="63"/>
      <c r="Z77" s="2"/>
      <c r="AA77" s="2"/>
      <c r="AB77" s="2"/>
      <c r="AC77" s="2"/>
      <c r="AD77" s="2"/>
      <c r="AE77" s="2"/>
      <c r="AF77" s="2"/>
      <c r="AG77" s="2"/>
      <c r="AH77" s="2"/>
    </row>
    <row r="78" spans="22:34" ht="18" customHeight="1">
      <c r="V78" s="2"/>
      <c r="W78" s="6"/>
      <c r="X78" s="6"/>
      <c r="Y78" s="63"/>
      <c r="Z78" s="2"/>
      <c r="AA78" s="2"/>
      <c r="AB78" s="2"/>
      <c r="AC78" s="2"/>
      <c r="AD78" s="2"/>
      <c r="AE78" s="2"/>
      <c r="AF78" s="2"/>
      <c r="AG78" s="2"/>
      <c r="AH78" s="2"/>
    </row>
    <row r="79" spans="22:34" ht="18" customHeight="1">
      <c r="V79" s="2"/>
      <c r="W79" s="6"/>
      <c r="X79" s="6"/>
      <c r="Y79" s="63"/>
      <c r="Z79" s="2"/>
      <c r="AA79" s="2"/>
      <c r="AB79" s="2"/>
      <c r="AC79" s="2"/>
      <c r="AD79" s="2"/>
      <c r="AE79" s="2"/>
      <c r="AF79" s="2"/>
      <c r="AG79" s="2"/>
      <c r="AH79" s="2"/>
    </row>
    <row r="80" spans="22:34" ht="18" customHeight="1">
      <c r="V80" s="2"/>
      <c r="W80" s="6"/>
      <c r="X80" s="6"/>
      <c r="Y80" s="63"/>
      <c r="Z80" s="2"/>
      <c r="AA80" s="2"/>
      <c r="AB80" s="2"/>
      <c r="AC80" s="2"/>
      <c r="AD80" s="2"/>
      <c r="AE80" s="2"/>
      <c r="AF80" s="2"/>
      <c r="AG80" s="2"/>
      <c r="AH80" s="2"/>
    </row>
    <row r="81" spans="22:34" ht="18" customHeight="1">
      <c r="V81" s="2"/>
      <c r="W81" s="6"/>
      <c r="X81" s="6"/>
      <c r="Y81" s="63"/>
      <c r="Z81" s="2"/>
      <c r="AA81" s="2"/>
      <c r="AB81" s="2"/>
      <c r="AC81" s="2"/>
      <c r="AD81" s="2"/>
      <c r="AE81" s="2"/>
      <c r="AF81" s="2"/>
      <c r="AG81" s="2"/>
      <c r="AH81" s="2"/>
    </row>
    <row r="82" spans="22:34" ht="18" customHeight="1">
      <c r="V82" s="2"/>
      <c r="W82" s="6"/>
      <c r="X82" s="6"/>
      <c r="Y82" s="63"/>
      <c r="Z82" s="2"/>
      <c r="AA82" s="2"/>
      <c r="AB82" s="2"/>
      <c r="AC82" s="2"/>
      <c r="AD82" s="2"/>
      <c r="AE82" s="2"/>
      <c r="AF82" s="2"/>
      <c r="AG82" s="2"/>
      <c r="AH82" s="2"/>
    </row>
    <row r="83" spans="22:34" ht="18" customHeight="1">
      <c r="V83" s="2"/>
      <c r="W83" s="6"/>
      <c r="X83" s="6"/>
      <c r="Y83" s="63"/>
      <c r="Z83" s="2"/>
      <c r="AA83" s="2"/>
      <c r="AB83" s="2"/>
      <c r="AC83" s="2"/>
      <c r="AD83" s="2"/>
      <c r="AE83" s="2"/>
      <c r="AF83" s="2"/>
      <c r="AG83" s="2"/>
      <c r="AH83" s="2"/>
    </row>
    <row r="84" spans="22:34" ht="18" customHeight="1">
      <c r="V84" s="2"/>
      <c r="W84" s="6"/>
      <c r="X84" s="6"/>
      <c r="Y84" s="63"/>
      <c r="Z84" s="2"/>
      <c r="AA84" s="2"/>
      <c r="AB84" s="2"/>
      <c r="AC84" s="2"/>
      <c r="AD84" s="2"/>
      <c r="AE84" s="2"/>
      <c r="AF84" s="2"/>
      <c r="AG84" s="2"/>
      <c r="AH84" s="2"/>
    </row>
    <row r="85" spans="22:34" ht="18" customHeight="1">
      <c r="V85" s="2"/>
      <c r="W85" s="6"/>
      <c r="X85" s="6"/>
      <c r="Y85" s="63"/>
      <c r="Z85" s="2"/>
      <c r="AA85" s="2"/>
      <c r="AB85" s="2"/>
      <c r="AC85" s="2"/>
      <c r="AD85" s="2"/>
      <c r="AE85" s="2"/>
      <c r="AF85" s="2"/>
      <c r="AG85" s="2"/>
      <c r="AH85" s="2"/>
    </row>
    <row r="86" spans="22:34" ht="18" customHeight="1">
      <c r="V86" s="2"/>
      <c r="W86" s="6"/>
      <c r="X86" s="6"/>
      <c r="Y86" s="63"/>
      <c r="Z86" s="2"/>
      <c r="AA86" s="2"/>
      <c r="AB86" s="2"/>
      <c r="AC86" s="2"/>
      <c r="AD86" s="2"/>
      <c r="AE86" s="2"/>
      <c r="AF86" s="2"/>
      <c r="AG86" s="2"/>
      <c r="AH86" s="2"/>
    </row>
    <row r="87" spans="22:34" ht="18" customHeight="1">
      <c r="V87" s="2"/>
      <c r="W87" s="6"/>
      <c r="X87" s="6"/>
      <c r="Y87" s="63"/>
      <c r="Z87" s="2"/>
      <c r="AA87" s="2"/>
      <c r="AB87" s="2"/>
      <c r="AC87" s="2"/>
      <c r="AD87" s="2"/>
      <c r="AE87" s="2"/>
      <c r="AF87" s="2"/>
      <c r="AG87" s="2"/>
      <c r="AH87" s="2"/>
    </row>
    <row r="88" spans="22:34" ht="18" customHeight="1">
      <c r="V88" s="2"/>
      <c r="W88" s="6"/>
      <c r="X88" s="6"/>
      <c r="Y88" s="63"/>
      <c r="Z88" s="2"/>
      <c r="AA88" s="2"/>
      <c r="AB88" s="2"/>
      <c r="AC88" s="2"/>
      <c r="AD88" s="2"/>
      <c r="AE88" s="2"/>
      <c r="AF88" s="2"/>
      <c r="AG88" s="2"/>
      <c r="AH88" s="2"/>
    </row>
  </sheetData>
  <sheetProtection/>
  <mergeCells count="1">
    <mergeCell ref="K3:O3"/>
  </mergeCells>
  <printOptions/>
  <pageMargins left="0.2755905511811024" right="0" top="0.7086614173228347" bottom="0.35433070866141736" header="0.31496062992125984" footer="0.31496062992125984"/>
  <pageSetup fitToHeight="0" horizontalDpi="600" verticalDpi="600" orientation="landscape" paperSize="122" scale="35" r:id="rId2"/>
  <colBreaks count="1" manualBreakCount="1">
    <brk id="2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H111"/>
  <sheetViews>
    <sheetView zoomScale="55" zoomScaleNormal="55" zoomScalePageLayoutView="0" workbookViewId="0" topLeftCell="A1">
      <pane xSplit="5" ySplit="9" topLeftCell="F19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T49" sqref="T49"/>
    </sheetView>
  </sheetViews>
  <sheetFormatPr defaultColWidth="9.625" defaultRowHeight="18" customHeight="1"/>
  <cols>
    <col min="1" max="1" width="2.25390625" style="1" customWidth="1"/>
    <col min="2" max="2" width="7.25390625" style="15" customWidth="1"/>
    <col min="3" max="3" width="0.875" style="15" customWidth="1"/>
    <col min="4" max="4" width="37.25390625" style="15" customWidth="1"/>
    <col min="5" max="5" width="0.875" style="15" customWidth="1"/>
    <col min="6" max="6" width="19.375" style="15" bestFit="1" customWidth="1"/>
    <col min="7" max="7" width="18.875" style="15" bestFit="1" customWidth="1"/>
    <col min="8" max="9" width="19.875" style="15" bestFit="1" customWidth="1"/>
    <col min="10" max="10" width="20.75390625" style="15" bestFit="1" customWidth="1"/>
    <col min="11" max="11" width="26.00390625" style="15" customWidth="1"/>
    <col min="12" max="12" width="20.75390625" style="15" bestFit="1" customWidth="1"/>
    <col min="13" max="13" width="21.375" style="15" bestFit="1" customWidth="1"/>
    <col min="14" max="14" width="22.625" style="15" bestFit="1" customWidth="1"/>
    <col min="15" max="15" width="20.75390625" style="15" bestFit="1" customWidth="1"/>
    <col min="16" max="16" width="19.875" style="15" bestFit="1" customWidth="1"/>
    <col min="17" max="17" width="23.00390625" style="15" bestFit="1" customWidth="1"/>
    <col min="18" max="18" width="20.50390625" style="15" bestFit="1" customWidth="1"/>
    <col min="19" max="19" width="18.875" style="15" bestFit="1" customWidth="1"/>
    <col min="20" max="20" width="20.75390625" style="15" customWidth="1"/>
    <col min="21" max="21" width="23.875" style="1" bestFit="1" customWidth="1"/>
    <col min="22" max="22" width="15.625" style="1" bestFit="1" customWidth="1"/>
    <col min="23" max="23" width="22.375" style="1" hidden="1" customWidth="1"/>
    <col min="24" max="24" width="1.00390625" style="1" hidden="1" customWidth="1"/>
    <col min="25" max="25" width="20.625" style="1" hidden="1" customWidth="1"/>
    <col min="26" max="26" width="9.625" style="1" hidden="1" customWidth="1"/>
    <col min="27" max="27" width="16.75390625" style="1" hidden="1" customWidth="1"/>
    <col min="28" max="28" width="16.25390625" style="1" bestFit="1" customWidth="1"/>
    <col min="29" max="31" width="9.625" style="1" customWidth="1"/>
    <col min="32" max="32" width="10.875" style="1" bestFit="1" customWidth="1"/>
    <col min="33" max="16384" width="9.625" style="1" customWidth="1"/>
  </cols>
  <sheetData>
    <row r="1" spans="16:18" ht="18" customHeight="1">
      <c r="P1" s="19"/>
      <c r="Q1" s="19"/>
      <c r="R1" s="19"/>
    </row>
    <row r="2" spans="2:21" ht="18" customHeight="1">
      <c r="B2" s="32"/>
      <c r="F2" s="33"/>
      <c r="G2" s="33"/>
      <c r="H2" s="33"/>
      <c r="I2" s="33"/>
      <c r="J2" s="33"/>
      <c r="K2" s="33" t="s">
        <v>108</v>
      </c>
      <c r="L2" s="33"/>
      <c r="M2" s="33"/>
      <c r="N2" s="33"/>
      <c r="O2" s="40"/>
      <c r="P2" s="33"/>
      <c r="Q2" s="33"/>
      <c r="R2" s="33"/>
      <c r="S2" s="33"/>
      <c r="T2" s="33"/>
      <c r="U2" s="7"/>
    </row>
    <row r="3" spans="2:21" ht="18" customHeight="1">
      <c r="B3" s="32"/>
      <c r="F3" s="34"/>
      <c r="G3" s="34"/>
      <c r="H3" s="34"/>
      <c r="I3" s="34"/>
      <c r="J3" s="34"/>
      <c r="K3" s="85" t="s">
        <v>102</v>
      </c>
      <c r="L3" s="85"/>
      <c r="M3" s="85"/>
      <c r="N3" s="34"/>
      <c r="O3" s="34"/>
      <c r="P3" s="34"/>
      <c r="Q3" s="34"/>
      <c r="R3" s="34"/>
      <c r="S3" s="34"/>
      <c r="T3" s="34"/>
      <c r="U3" s="8"/>
    </row>
    <row r="4" spans="2:26" ht="18" customHeight="1">
      <c r="B4" s="35"/>
      <c r="S4" s="19"/>
      <c r="T4" s="19"/>
      <c r="U4" s="19"/>
      <c r="V4" s="15"/>
      <c r="W4" s="15"/>
      <c r="X4" s="15"/>
      <c r="Y4" s="15"/>
      <c r="Z4" s="15"/>
    </row>
    <row r="5" spans="2:26" ht="18" customHeight="1">
      <c r="B5" s="35"/>
      <c r="S5" s="19"/>
      <c r="T5" s="19"/>
      <c r="U5" s="19"/>
      <c r="V5" s="15"/>
      <c r="W5" s="15"/>
      <c r="X5" s="15"/>
      <c r="Y5" s="15"/>
      <c r="Z5" s="15"/>
    </row>
    <row r="6" spans="2:18" s="15" customFormat="1" ht="18" customHeight="1">
      <c r="B6" s="27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</row>
    <row r="7" spans="2:21" s="15" customFormat="1" ht="18" customHeight="1">
      <c r="B7" s="16"/>
      <c r="E7" s="17"/>
      <c r="F7" s="14" t="s">
        <v>53</v>
      </c>
      <c r="G7" s="14" t="s">
        <v>54</v>
      </c>
      <c r="H7" s="14" t="s">
        <v>55</v>
      </c>
      <c r="I7" s="14" t="s">
        <v>65</v>
      </c>
      <c r="J7" s="14" t="s">
        <v>66</v>
      </c>
      <c r="K7" s="14" t="s">
        <v>56</v>
      </c>
      <c r="L7" s="14" t="s">
        <v>57</v>
      </c>
      <c r="M7" s="14" t="s">
        <v>58</v>
      </c>
      <c r="N7" s="14" t="s">
        <v>60</v>
      </c>
      <c r="O7" s="14" t="s">
        <v>80</v>
      </c>
      <c r="P7" s="14" t="s">
        <v>61</v>
      </c>
      <c r="Q7" s="14" t="s">
        <v>59</v>
      </c>
      <c r="R7" s="14" t="s">
        <v>62</v>
      </c>
      <c r="S7" s="14" t="s">
        <v>63</v>
      </c>
      <c r="T7" s="14" t="s">
        <v>49</v>
      </c>
      <c r="U7" s="18" t="s">
        <v>50</v>
      </c>
    </row>
    <row r="8" spans="2:21" s="15" customFormat="1" ht="18" customHeight="1">
      <c r="B8" s="20"/>
      <c r="E8" s="17"/>
      <c r="F8" s="9" t="s">
        <v>81</v>
      </c>
      <c r="G8" s="9" t="s">
        <v>82</v>
      </c>
      <c r="H8" s="9" t="s">
        <v>83</v>
      </c>
      <c r="I8" s="9" t="s">
        <v>84</v>
      </c>
      <c r="J8" s="9" t="s">
        <v>85</v>
      </c>
      <c r="K8" s="9" t="s">
        <v>86</v>
      </c>
      <c r="L8" s="9" t="s">
        <v>87</v>
      </c>
      <c r="M8" s="9" t="s">
        <v>88</v>
      </c>
      <c r="N8" s="9" t="s">
        <v>89</v>
      </c>
      <c r="O8" s="9" t="s">
        <v>90</v>
      </c>
      <c r="P8" s="9" t="s">
        <v>91</v>
      </c>
      <c r="Q8" s="9" t="s">
        <v>99</v>
      </c>
      <c r="R8" s="9" t="s">
        <v>92</v>
      </c>
      <c r="S8" s="9" t="s">
        <v>93</v>
      </c>
      <c r="T8" s="9" t="s">
        <v>94</v>
      </c>
      <c r="U8" s="21" t="s">
        <v>64</v>
      </c>
    </row>
    <row r="9" spans="1:34" s="49" customFormat="1" ht="24.75" customHeight="1">
      <c r="A9" s="41"/>
      <c r="B9" s="42" t="s">
        <v>0</v>
      </c>
      <c r="C9" s="43"/>
      <c r="D9" s="44" t="s">
        <v>1</v>
      </c>
      <c r="E9" s="45"/>
      <c r="F9" s="46">
        <f aca="true" t="shared" si="0" ref="F9:T9">SUM(F11,F12,F13,F14,F19,F20,F21,F22,F23,F24,F10)</f>
        <v>923032447</v>
      </c>
      <c r="G9" s="46">
        <f t="shared" si="0"/>
        <v>6158538809</v>
      </c>
      <c r="H9" s="46">
        <f t="shared" si="0"/>
        <v>944616671</v>
      </c>
      <c r="I9" s="46">
        <f t="shared" si="0"/>
        <v>3216125380</v>
      </c>
      <c r="J9" s="46">
        <f t="shared" si="0"/>
        <v>28763894494</v>
      </c>
      <c r="K9" s="46">
        <f t="shared" si="0"/>
        <v>38643679205</v>
      </c>
      <c r="L9" s="46">
        <f t="shared" si="0"/>
        <v>5431795446</v>
      </c>
      <c r="M9" s="46">
        <f>SUM(M11,M12,M13,M14,M19,M20,M21,M22,M23,M24,M10)</f>
        <v>4152560889</v>
      </c>
      <c r="N9" s="46">
        <f t="shared" si="0"/>
        <v>415199972</v>
      </c>
      <c r="O9" s="46">
        <f t="shared" si="0"/>
        <v>8188124332</v>
      </c>
      <c r="P9" s="46">
        <f t="shared" si="0"/>
        <v>3217692650</v>
      </c>
      <c r="Q9" s="46">
        <f>SUM(Q11,Q12,Q13,Q14,Q19,Q20,Q21,Q22,Q23,Q24,Q10)</f>
        <v>118332921837</v>
      </c>
      <c r="R9" s="46">
        <f t="shared" si="0"/>
        <v>2345600634</v>
      </c>
      <c r="S9" s="46">
        <f t="shared" si="0"/>
        <v>162956000</v>
      </c>
      <c r="T9" s="46">
        <f t="shared" si="0"/>
        <v>1298120000</v>
      </c>
      <c r="U9" s="46">
        <f>SUM(U11,U12,U13,U14,U19,U20,U21,U22,U24,U10,U23)</f>
        <v>222194858766</v>
      </c>
      <c r="V9" s="47"/>
      <c r="W9" s="65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</row>
    <row r="10" spans="1:34" s="17" customFormat="1" ht="22.5" customHeight="1">
      <c r="A10" s="24"/>
      <c r="B10" s="22" t="s">
        <v>37</v>
      </c>
      <c r="D10" s="23" t="s">
        <v>14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>
        <v>0</v>
      </c>
      <c r="T10" s="11"/>
      <c r="U10" s="11">
        <f>SUM(F10:T10)</f>
        <v>0</v>
      </c>
      <c r="V10" s="25"/>
      <c r="W10" s="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</row>
    <row r="11" spans="1:34" s="17" customFormat="1" ht="22.5" customHeight="1">
      <c r="A11" s="24"/>
      <c r="B11" s="22" t="s">
        <v>21</v>
      </c>
      <c r="D11" s="23" t="s">
        <v>22</v>
      </c>
      <c r="F11" s="11">
        <v>144550</v>
      </c>
      <c r="G11" s="11">
        <v>68130</v>
      </c>
      <c r="H11" s="11">
        <v>693090</v>
      </c>
      <c r="I11" s="11">
        <v>1984114</v>
      </c>
      <c r="J11" s="11">
        <v>1155916</v>
      </c>
      <c r="K11" s="11">
        <v>10967352</v>
      </c>
      <c r="L11" s="11">
        <v>693001</v>
      </c>
      <c r="M11" s="11">
        <v>494543</v>
      </c>
      <c r="N11" s="11">
        <v>189096</v>
      </c>
      <c r="O11" s="11">
        <v>127099</v>
      </c>
      <c r="P11" s="11">
        <v>1451928</v>
      </c>
      <c r="Q11" s="11"/>
      <c r="R11" s="11">
        <v>427441</v>
      </c>
      <c r="S11" s="11">
        <v>210000</v>
      </c>
      <c r="T11" s="11"/>
      <c r="U11" s="11">
        <f>SUM(F11:T11)</f>
        <v>18606260</v>
      </c>
      <c r="V11" s="25"/>
      <c r="W11" s="64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</row>
    <row r="12" spans="1:34" s="17" customFormat="1" ht="22.5" customHeight="1">
      <c r="A12" s="24"/>
      <c r="B12" s="22" t="s">
        <v>23</v>
      </c>
      <c r="D12" s="23" t="s">
        <v>24</v>
      </c>
      <c r="F12" s="11"/>
      <c r="G12" s="11"/>
      <c r="H12" s="11"/>
      <c r="I12" s="11">
        <v>20000</v>
      </c>
      <c r="J12" s="11">
        <v>1018234013</v>
      </c>
      <c r="K12" s="11">
        <v>1084558892</v>
      </c>
      <c r="L12" s="11"/>
      <c r="M12" s="11"/>
      <c r="N12" s="11"/>
      <c r="O12" s="11"/>
      <c r="P12" s="11"/>
      <c r="Q12" s="11">
        <v>3804605156</v>
      </c>
      <c r="R12" s="11"/>
      <c r="S12" s="11">
        <v>0</v>
      </c>
      <c r="T12" s="11"/>
      <c r="U12" s="11">
        <f>SUM(F12:T12)</f>
        <v>5907418061</v>
      </c>
      <c r="V12" s="25"/>
      <c r="W12" s="64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</row>
    <row r="13" spans="1:34" s="17" customFormat="1" ht="22.5" customHeight="1">
      <c r="A13" s="24"/>
      <c r="B13" s="22" t="s">
        <v>25</v>
      </c>
      <c r="D13" s="23" t="s">
        <v>26</v>
      </c>
      <c r="F13" s="11">
        <v>24661064</v>
      </c>
      <c r="G13" s="11">
        <v>5802647976</v>
      </c>
      <c r="H13" s="11">
        <v>97339491</v>
      </c>
      <c r="I13" s="11">
        <v>70796461</v>
      </c>
      <c r="J13" s="11">
        <v>11079751</v>
      </c>
      <c r="K13" s="11">
        <v>455484147</v>
      </c>
      <c r="L13" s="11">
        <v>68230702</v>
      </c>
      <c r="M13" s="11">
        <v>14236271</v>
      </c>
      <c r="N13" s="11">
        <v>942268</v>
      </c>
      <c r="O13" s="11">
        <v>3009481</v>
      </c>
      <c r="P13" s="11">
        <v>64182690</v>
      </c>
      <c r="Q13" s="11">
        <v>1539481451</v>
      </c>
      <c r="R13" s="11">
        <v>73723357</v>
      </c>
      <c r="S13" s="11">
        <v>5319000</v>
      </c>
      <c r="T13" s="11">
        <v>2980000</v>
      </c>
      <c r="U13" s="11">
        <f>SUM(F13:T13)</f>
        <v>8234114110</v>
      </c>
      <c r="V13" s="25"/>
      <c r="W13" s="64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</row>
    <row r="14" spans="1:34" s="17" customFormat="1" ht="22.5" customHeight="1">
      <c r="A14" s="24"/>
      <c r="B14" s="22" t="s">
        <v>44</v>
      </c>
      <c r="D14" s="23" t="s">
        <v>2</v>
      </c>
      <c r="F14" s="11">
        <f aca="true" t="shared" si="1" ref="F14:R14">SUM(F15,F18)</f>
        <v>355677000</v>
      </c>
      <c r="G14" s="11">
        <f t="shared" si="1"/>
        <v>206492000</v>
      </c>
      <c r="H14" s="11">
        <f t="shared" si="1"/>
        <v>550000000</v>
      </c>
      <c r="I14" s="11">
        <f t="shared" si="1"/>
        <v>770000000</v>
      </c>
      <c r="J14" s="11">
        <f t="shared" si="1"/>
        <v>1110000000</v>
      </c>
      <c r="K14" s="11">
        <f>SUM(K15,K18)</f>
        <v>7340000000</v>
      </c>
      <c r="L14" s="11">
        <f t="shared" si="1"/>
        <v>534820000</v>
      </c>
      <c r="M14" s="11">
        <f t="shared" si="1"/>
        <v>390000000</v>
      </c>
      <c r="N14" s="11">
        <f t="shared" si="1"/>
        <v>304000000</v>
      </c>
      <c r="O14" s="11">
        <f>SUM(O15,O18)</f>
        <v>550000000</v>
      </c>
      <c r="P14" s="11">
        <f>SUM(P15,P18)</f>
        <v>1299633000</v>
      </c>
      <c r="Q14" s="11">
        <f>SUM(Q15,Q18)</f>
        <v>30817277000</v>
      </c>
      <c r="R14" s="11">
        <f t="shared" si="1"/>
        <v>977201000</v>
      </c>
      <c r="S14" s="11">
        <f>SUM(S15,S18)</f>
        <v>132000000</v>
      </c>
      <c r="T14" s="11">
        <f>SUM(T15,T18)</f>
        <v>1295140000</v>
      </c>
      <c r="U14" s="11">
        <f>SUM(U15,U18)</f>
        <v>46632240000</v>
      </c>
      <c r="V14" s="25"/>
      <c r="W14" s="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</row>
    <row r="15" spans="1:34" s="17" customFormat="1" ht="22.5" customHeight="1">
      <c r="A15" s="24"/>
      <c r="B15" s="22" t="s">
        <v>20</v>
      </c>
      <c r="D15" s="23" t="s">
        <v>45</v>
      </c>
      <c r="F15" s="11">
        <f aca="true" t="shared" si="2" ref="F15:R15">SUM(F16:F17)</f>
        <v>355677000</v>
      </c>
      <c r="G15" s="11">
        <f t="shared" si="2"/>
        <v>206492000</v>
      </c>
      <c r="H15" s="11">
        <f t="shared" si="2"/>
        <v>550000000</v>
      </c>
      <c r="I15" s="11">
        <f t="shared" si="2"/>
        <v>770000000</v>
      </c>
      <c r="J15" s="11">
        <f t="shared" si="2"/>
        <v>1110000000</v>
      </c>
      <c r="K15" s="11">
        <f>SUM(K16:K17)</f>
        <v>7340000000</v>
      </c>
      <c r="L15" s="11">
        <f t="shared" si="2"/>
        <v>534820000</v>
      </c>
      <c r="M15" s="11">
        <f t="shared" si="2"/>
        <v>390000000</v>
      </c>
      <c r="N15" s="11">
        <f t="shared" si="2"/>
        <v>304000000</v>
      </c>
      <c r="O15" s="11">
        <f t="shared" si="2"/>
        <v>550000000</v>
      </c>
      <c r="P15" s="11">
        <f t="shared" si="2"/>
        <v>1299633000</v>
      </c>
      <c r="Q15" s="11">
        <f>SUM(Q16:Q17)</f>
        <v>30817277000</v>
      </c>
      <c r="R15" s="11">
        <f t="shared" si="2"/>
        <v>977201000</v>
      </c>
      <c r="S15" s="11">
        <f>SUM(S16:S17)</f>
        <v>132000000</v>
      </c>
      <c r="T15" s="11">
        <f>SUM(T16:T17)</f>
        <v>1295140000</v>
      </c>
      <c r="U15" s="11">
        <f>SUM(U16:U17)</f>
        <v>46632240000</v>
      </c>
      <c r="V15" s="25"/>
      <c r="W15" s="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</row>
    <row r="16" spans="1:34" s="17" customFormat="1" ht="22.5" customHeight="1">
      <c r="A16" s="24"/>
      <c r="B16" s="22"/>
      <c r="D16" s="23" t="s">
        <v>3</v>
      </c>
      <c r="F16" s="11">
        <v>355677000</v>
      </c>
      <c r="G16" s="11">
        <v>206492000</v>
      </c>
      <c r="H16" s="11">
        <v>550000000</v>
      </c>
      <c r="I16" s="11">
        <v>770000000</v>
      </c>
      <c r="J16" s="11">
        <v>1110000000</v>
      </c>
      <c r="K16" s="11">
        <v>7340000000</v>
      </c>
      <c r="L16" s="11">
        <v>534820000</v>
      </c>
      <c r="M16" s="11">
        <v>390000000</v>
      </c>
      <c r="N16" s="11">
        <v>304000000</v>
      </c>
      <c r="O16" s="11">
        <v>550000000</v>
      </c>
      <c r="P16" s="11">
        <v>1051734000</v>
      </c>
      <c r="Q16" s="11">
        <v>760277000</v>
      </c>
      <c r="R16" s="11">
        <v>930000000</v>
      </c>
      <c r="S16" s="11">
        <v>132000000</v>
      </c>
      <c r="T16" s="11">
        <v>656000000</v>
      </c>
      <c r="U16" s="11">
        <f aca="true" t="shared" si="3" ref="U16:U23">SUM(F16:T16)</f>
        <v>15641000000</v>
      </c>
      <c r="V16" s="25"/>
      <c r="W16" s="64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</row>
    <row r="17" spans="1:34" s="17" customFormat="1" ht="22.5" customHeight="1">
      <c r="A17" s="24"/>
      <c r="B17" s="22"/>
      <c r="D17" s="23" t="s">
        <v>48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>
        <v>247899000</v>
      </c>
      <c r="Q17" s="11">
        <v>30057000000</v>
      </c>
      <c r="R17" s="11">
        <v>47201000</v>
      </c>
      <c r="S17" s="11"/>
      <c r="T17" s="11">
        <v>639140000</v>
      </c>
      <c r="U17" s="11">
        <f t="shared" si="3"/>
        <v>30991240000</v>
      </c>
      <c r="V17" s="25"/>
      <c r="W17" s="64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</row>
    <row r="18" spans="1:34" s="17" customFormat="1" ht="22.5" customHeight="1">
      <c r="A18" s="24"/>
      <c r="B18" s="22" t="s">
        <v>31</v>
      </c>
      <c r="D18" s="23" t="s">
        <v>46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>
        <f t="shared" si="3"/>
        <v>0</v>
      </c>
      <c r="V18" s="25"/>
      <c r="W18" s="64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</row>
    <row r="19" spans="1:34" s="17" customFormat="1" ht="22.5" customHeight="1">
      <c r="A19" s="24"/>
      <c r="B19" s="22" t="s">
        <v>4</v>
      </c>
      <c r="D19" s="23" t="s">
        <v>27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>
        <f t="shared" si="3"/>
        <v>0</v>
      </c>
      <c r="V19" s="25"/>
      <c r="W19" s="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</row>
    <row r="20" spans="1:34" s="17" customFormat="1" ht="22.5" customHeight="1">
      <c r="A20" s="24"/>
      <c r="B20" s="22" t="s">
        <v>71</v>
      </c>
      <c r="D20" s="23" t="s">
        <v>28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>
        <f t="shared" si="3"/>
        <v>0</v>
      </c>
      <c r="V20" s="25"/>
      <c r="W20" s="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</row>
    <row r="21" spans="1:34" s="17" customFormat="1" ht="22.5" customHeight="1">
      <c r="A21" s="24"/>
      <c r="B21" s="22" t="s">
        <v>72</v>
      </c>
      <c r="D21" s="23" t="s">
        <v>29</v>
      </c>
      <c r="F21" s="11">
        <v>249623595</v>
      </c>
      <c r="G21" s="11">
        <v>82162737</v>
      </c>
      <c r="H21" s="11">
        <v>250441824</v>
      </c>
      <c r="I21" s="11">
        <v>255018288</v>
      </c>
      <c r="J21" s="11">
        <v>394626912</v>
      </c>
      <c r="K21" s="11">
        <v>3023474835</v>
      </c>
      <c r="L21" s="11">
        <v>217681132</v>
      </c>
      <c r="M21" s="11">
        <v>209423972</v>
      </c>
      <c r="N21" s="11">
        <v>98087160</v>
      </c>
      <c r="O21" s="11">
        <v>52954778</v>
      </c>
      <c r="P21" s="11">
        <v>532283484</v>
      </c>
      <c r="Q21" s="11">
        <v>109805596</v>
      </c>
      <c r="R21" s="11">
        <v>380008026</v>
      </c>
      <c r="S21" s="11">
        <v>25427000</v>
      </c>
      <c r="T21" s="11"/>
      <c r="U21" s="11">
        <f t="shared" si="3"/>
        <v>5881019339</v>
      </c>
      <c r="V21" s="25"/>
      <c r="W21" s="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</row>
    <row r="22" spans="1:34" s="17" customFormat="1" ht="24" customHeight="1">
      <c r="A22" s="24"/>
      <c r="B22" s="22" t="s">
        <v>73</v>
      </c>
      <c r="D22" s="23" t="s">
        <v>51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>
        <v>16800000000</v>
      </c>
      <c r="R22" s="11"/>
      <c r="S22" s="11"/>
      <c r="T22" s="11"/>
      <c r="U22" s="11">
        <f t="shared" si="3"/>
        <v>16800000000</v>
      </c>
      <c r="V22" s="25"/>
      <c r="W22" s="64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</row>
    <row r="23" spans="1:34" s="17" customFormat="1" ht="22.5" customHeight="1">
      <c r="A23" s="24"/>
      <c r="B23" s="22">
        <v>14</v>
      </c>
      <c r="D23" s="23" t="s">
        <v>95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>
        <f t="shared" si="3"/>
        <v>0</v>
      </c>
      <c r="V23" s="25"/>
      <c r="W23" s="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</row>
    <row r="24" spans="1:34" s="17" customFormat="1" ht="22.5" customHeight="1">
      <c r="A24" s="24"/>
      <c r="B24" s="22" t="s">
        <v>74</v>
      </c>
      <c r="D24" s="23" t="s">
        <v>5</v>
      </c>
      <c r="F24" s="11">
        <v>292926238</v>
      </c>
      <c r="G24" s="11">
        <v>67167966</v>
      </c>
      <c r="H24" s="11">
        <v>46142266</v>
      </c>
      <c r="I24" s="11">
        <v>2118306517</v>
      </c>
      <c r="J24" s="11">
        <v>26228797902</v>
      </c>
      <c r="K24" s="11">
        <v>26729193979</v>
      </c>
      <c r="L24" s="11">
        <v>4610370611</v>
      </c>
      <c r="M24" s="11">
        <v>3538406103</v>
      </c>
      <c r="N24" s="11">
        <v>11981448</v>
      </c>
      <c r="O24" s="11">
        <v>7582032974</v>
      </c>
      <c r="P24" s="11">
        <v>1320141548</v>
      </c>
      <c r="Q24" s="11">
        <v>65261752634</v>
      </c>
      <c r="R24" s="11">
        <v>914240810</v>
      </c>
      <c r="S24" s="11">
        <v>0</v>
      </c>
      <c r="T24" s="11"/>
      <c r="U24" s="11">
        <f>SUM(F24:T24)</f>
        <v>138721460996</v>
      </c>
      <c r="V24" s="25"/>
      <c r="W24" s="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</row>
    <row r="25" spans="1:34" s="49" customFormat="1" ht="24.75" customHeight="1">
      <c r="A25" s="41"/>
      <c r="B25" s="50"/>
      <c r="C25" s="43"/>
      <c r="D25" s="44" t="s">
        <v>6</v>
      </c>
      <c r="E25" s="45"/>
      <c r="F25" s="46">
        <f>SUM(F26,F27,F28,F29,F30,F31,F32,F41,F42,F46,F47,F48,F49)</f>
        <v>586550846</v>
      </c>
      <c r="G25" s="46">
        <f aca="true" t="shared" si="4" ref="G25:T25">SUM(G26,G27,G28,G29,G30,G31,G32,G41,G42,G46,G47,G48,G49)</f>
        <v>304417900</v>
      </c>
      <c r="H25" s="46">
        <f t="shared" si="4"/>
        <v>875091575</v>
      </c>
      <c r="I25" s="46">
        <f t="shared" si="4"/>
        <v>2903846066</v>
      </c>
      <c r="J25" s="46">
        <f t="shared" si="4"/>
        <v>23443732464</v>
      </c>
      <c r="K25" s="46">
        <f t="shared" si="4"/>
        <v>117196825163</v>
      </c>
      <c r="L25" s="46">
        <f t="shared" si="4"/>
        <v>6332304648</v>
      </c>
      <c r="M25" s="46">
        <f t="shared" si="4"/>
        <v>4411124744</v>
      </c>
      <c r="N25" s="46">
        <f t="shared" si="4"/>
        <v>367921764</v>
      </c>
      <c r="O25" s="46">
        <f t="shared" si="4"/>
        <v>12004131513</v>
      </c>
      <c r="P25" s="46">
        <f t="shared" si="4"/>
        <v>2001386235</v>
      </c>
      <c r="Q25" s="46">
        <f t="shared" si="4"/>
        <v>37767551083</v>
      </c>
      <c r="R25" s="46">
        <f t="shared" si="4"/>
        <v>1641373861</v>
      </c>
      <c r="S25" s="46">
        <f t="shared" si="4"/>
        <v>197117000</v>
      </c>
      <c r="T25" s="46">
        <f t="shared" si="4"/>
        <v>1654117000</v>
      </c>
      <c r="U25" s="46">
        <f>SUM(U26,U27,U28,U29,U30,U31,U32,U41,U42,U46,U47,U48,U49)</f>
        <v>211687491862</v>
      </c>
      <c r="V25" s="48"/>
      <c r="W25" s="47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</row>
    <row r="26" spans="1:34" s="17" customFormat="1" ht="22.5" customHeight="1">
      <c r="A26" s="24"/>
      <c r="B26" s="22" t="s">
        <v>7</v>
      </c>
      <c r="D26" s="23" t="s">
        <v>8</v>
      </c>
      <c r="F26" s="11">
        <v>357420201</v>
      </c>
      <c r="G26" s="11">
        <v>194652219</v>
      </c>
      <c r="H26" s="11">
        <v>561859003</v>
      </c>
      <c r="I26" s="11">
        <v>732017018</v>
      </c>
      <c r="J26" s="11">
        <v>1017918204</v>
      </c>
      <c r="K26" s="11">
        <v>6695733594</v>
      </c>
      <c r="L26" s="11">
        <v>516620134</v>
      </c>
      <c r="M26" s="11">
        <v>400955639</v>
      </c>
      <c r="N26" s="11">
        <v>323003101</v>
      </c>
      <c r="O26" s="11">
        <v>399064146</v>
      </c>
      <c r="P26" s="11">
        <v>1004270715</v>
      </c>
      <c r="Q26" s="11">
        <v>719604564</v>
      </c>
      <c r="R26" s="11">
        <v>905819406</v>
      </c>
      <c r="S26" s="11">
        <v>120698000</v>
      </c>
      <c r="T26" s="11">
        <v>673968000</v>
      </c>
      <c r="U26" s="11">
        <f aca="true" t="shared" si="5" ref="U26:U31">SUM(F26:T26)</f>
        <v>14623603944</v>
      </c>
      <c r="V26" s="25"/>
      <c r="W26" s="64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</row>
    <row r="27" spans="1:34" s="17" customFormat="1" ht="22.5" customHeight="1">
      <c r="A27" s="24"/>
      <c r="B27" s="22" t="s">
        <v>9</v>
      </c>
      <c r="D27" s="23" t="s">
        <v>10</v>
      </c>
      <c r="F27" s="11">
        <v>4963873</v>
      </c>
      <c r="G27" s="11">
        <v>5717453</v>
      </c>
      <c r="H27" s="11">
        <v>10169595</v>
      </c>
      <c r="I27" s="11">
        <v>16108914</v>
      </c>
      <c r="J27" s="11">
        <v>48044616</v>
      </c>
      <c r="K27" s="11">
        <v>429748686</v>
      </c>
      <c r="L27" s="11">
        <v>20688643</v>
      </c>
      <c r="M27" s="11">
        <v>12207167</v>
      </c>
      <c r="N27" s="11">
        <v>6813629</v>
      </c>
      <c r="O27" s="11">
        <v>31108404</v>
      </c>
      <c r="P27" s="11">
        <v>251160063</v>
      </c>
      <c r="Q27" s="11">
        <v>50999816</v>
      </c>
      <c r="R27" s="11">
        <v>53457588</v>
      </c>
      <c r="S27" s="11">
        <v>6518000</v>
      </c>
      <c r="T27" s="11">
        <v>68474000</v>
      </c>
      <c r="U27" s="11">
        <f t="shared" si="5"/>
        <v>1016180447</v>
      </c>
      <c r="V27" s="25"/>
      <c r="W27" s="64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</row>
    <row r="28" spans="1:34" s="17" customFormat="1" ht="22.5" customHeight="1">
      <c r="A28" s="24"/>
      <c r="B28" s="22" t="s">
        <v>11</v>
      </c>
      <c r="D28" s="23" t="s">
        <v>52</v>
      </c>
      <c r="F28" s="11">
        <v>86938192</v>
      </c>
      <c r="G28" s="11"/>
      <c r="H28" s="11">
        <v>212413399</v>
      </c>
      <c r="I28" s="11">
        <v>121204634</v>
      </c>
      <c r="J28" s="11">
        <v>31208516</v>
      </c>
      <c r="K28" s="11">
        <v>846201778</v>
      </c>
      <c r="L28" s="11">
        <v>20508741</v>
      </c>
      <c r="M28" s="11">
        <v>22589415</v>
      </c>
      <c r="N28" s="11"/>
      <c r="O28" s="11"/>
      <c r="P28" s="11">
        <v>84119622</v>
      </c>
      <c r="Q28" s="11">
        <v>18296666</v>
      </c>
      <c r="R28" s="11"/>
      <c r="S28" s="11"/>
      <c r="T28" s="11"/>
      <c r="U28" s="11">
        <f t="shared" si="5"/>
        <v>1443480963</v>
      </c>
      <c r="V28" s="25"/>
      <c r="W28" s="64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</row>
    <row r="29" spans="1:34" s="17" customFormat="1" ht="22.5" customHeight="1">
      <c r="A29" s="24"/>
      <c r="B29" s="22" t="s">
        <v>12</v>
      </c>
      <c r="D29" s="23" t="s">
        <v>14</v>
      </c>
      <c r="F29" s="11">
        <v>75129960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>
        <f t="shared" si="5"/>
        <v>75129960</v>
      </c>
      <c r="V29" s="25"/>
      <c r="W29" s="64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</row>
    <row r="30" spans="1:34" s="17" customFormat="1" ht="22.5" customHeight="1">
      <c r="A30" s="24"/>
      <c r="B30" s="22" t="s">
        <v>13</v>
      </c>
      <c r="D30" s="23" t="s">
        <v>30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>
        <v>5224000</v>
      </c>
      <c r="T30" s="11"/>
      <c r="U30" s="11">
        <f t="shared" si="5"/>
        <v>5224000</v>
      </c>
      <c r="V30" s="25"/>
      <c r="W30" s="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</row>
    <row r="31" spans="1:34" s="17" customFormat="1" ht="22.5" customHeight="1">
      <c r="A31" s="24"/>
      <c r="B31" s="22" t="s">
        <v>75</v>
      </c>
      <c r="D31" s="23" t="s">
        <v>67</v>
      </c>
      <c r="F31" s="11"/>
      <c r="G31" s="11"/>
      <c r="H31" s="11"/>
      <c r="I31" s="11"/>
      <c r="J31" s="11">
        <v>77886378</v>
      </c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>
        <f t="shared" si="5"/>
        <v>77886378</v>
      </c>
      <c r="V31" s="25"/>
      <c r="W31" s="64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</row>
    <row r="32" spans="1:34" s="15" customFormat="1" ht="22.5" customHeight="1">
      <c r="A32" s="24"/>
      <c r="B32" s="22" t="s">
        <v>76</v>
      </c>
      <c r="C32" s="17"/>
      <c r="D32" s="28" t="s">
        <v>68</v>
      </c>
      <c r="E32" s="17"/>
      <c r="F32" s="11">
        <f aca="true" t="shared" si="6" ref="F32:R32">SUM(F33:F39)</f>
        <v>128998</v>
      </c>
      <c r="G32" s="11">
        <f t="shared" si="6"/>
        <v>0</v>
      </c>
      <c r="H32" s="11">
        <f t="shared" si="6"/>
        <v>0</v>
      </c>
      <c r="I32" s="11">
        <f t="shared" si="6"/>
        <v>0</v>
      </c>
      <c r="J32" s="11">
        <f t="shared" si="6"/>
        <v>0</v>
      </c>
      <c r="K32" s="11">
        <f t="shared" si="6"/>
        <v>0</v>
      </c>
      <c r="L32" s="11">
        <f t="shared" si="6"/>
        <v>0</v>
      </c>
      <c r="M32" s="11">
        <f>SUM(M33:M40)</f>
        <v>0</v>
      </c>
      <c r="N32" s="11">
        <f t="shared" si="6"/>
        <v>0</v>
      </c>
      <c r="O32" s="11">
        <f>SUM(O33:O39)</f>
        <v>0</v>
      </c>
      <c r="P32" s="11">
        <f t="shared" si="6"/>
        <v>0</v>
      </c>
      <c r="Q32" s="11">
        <f>SUM(Q33:Q39)</f>
        <v>0</v>
      </c>
      <c r="R32" s="11">
        <f t="shared" si="6"/>
        <v>0</v>
      </c>
      <c r="S32" s="11">
        <f>SUM(S33:S39)</f>
        <v>0</v>
      </c>
      <c r="T32" s="11">
        <f>SUM(T33:T39)</f>
        <v>0</v>
      </c>
      <c r="U32" s="11">
        <f>SUM(U33:U40)</f>
        <v>128998</v>
      </c>
      <c r="V32" s="6"/>
      <c r="W32" s="5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</row>
    <row r="33" spans="1:34" s="17" customFormat="1" ht="22.5" customHeight="1">
      <c r="A33" s="24"/>
      <c r="B33" s="38" t="s">
        <v>20</v>
      </c>
      <c r="C33" s="36"/>
      <c r="D33" s="39" t="s">
        <v>38</v>
      </c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>
        <f aca="true" t="shared" si="7" ref="U33:U41">SUM(F33:T33)</f>
        <v>0</v>
      </c>
      <c r="V33" s="25"/>
      <c r="W33" s="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</row>
    <row r="34" spans="1:34" s="17" customFormat="1" ht="22.5" customHeight="1">
      <c r="A34" s="24"/>
      <c r="B34" s="26" t="s">
        <v>39</v>
      </c>
      <c r="D34" s="23" t="s">
        <v>98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>
        <f t="shared" si="7"/>
        <v>0</v>
      </c>
      <c r="V34" s="25"/>
      <c r="W34" s="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</row>
    <row r="35" spans="1:34" s="17" customFormat="1" ht="22.5" customHeight="1">
      <c r="A35" s="24"/>
      <c r="B35" s="26" t="s">
        <v>31</v>
      </c>
      <c r="D35" s="23" t="s">
        <v>33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>
        <f t="shared" si="7"/>
        <v>0</v>
      </c>
      <c r="V35" s="25"/>
      <c r="W35" s="64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</row>
    <row r="36" spans="1:34" s="17" customFormat="1" ht="22.5" customHeight="1">
      <c r="A36" s="24"/>
      <c r="B36" s="26" t="s">
        <v>32</v>
      </c>
      <c r="D36" s="23" t="s">
        <v>34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>
        <f t="shared" si="7"/>
        <v>0</v>
      </c>
      <c r="V36" s="25"/>
      <c r="W36" s="64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</row>
    <row r="37" spans="1:34" s="17" customFormat="1" ht="22.5" customHeight="1">
      <c r="A37" s="24"/>
      <c r="B37" s="26" t="s">
        <v>37</v>
      </c>
      <c r="D37" s="23" t="s">
        <v>47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>
        <f t="shared" si="7"/>
        <v>0</v>
      </c>
      <c r="V37" s="25"/>
      <c r="W37" s="64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</row>
    <row r="38" spans="1:34" s="17" customFormat="1" ht="22.5" customHeight="1">
      <c r="A38" s="24"/>
      <c r="B38" s="26" t="s">
        <v>21</v>
      </c>
      <c r="D38" s="23" t="s">
        <v>36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>
        <f t="shared" si="7"/>
        <v>0</v>
      </c>
      <c r="V38" s="25"/>
      <c r="W38" s="64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</row>
    <row r="39" spans="1:34" s="17" customFormat="1" ht="22.5" customHeight="1">
      <c r="A39" s="24"/>
      <c r="B39" s="26" t="s">
        <v>23</v>
      </c>
      <c r="D39" s="23" t="s">
        <v>35</v>
      </c>
      <c r="F39" s="11">
        <v>128998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>
        <f t="shared" si="7"/>
        <v>128998</v>
      </c>
      <c r="V39" s="25"/>
      <c r="W39" s="64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</row>
    <row r="40" spans="1:34" s="17" customFormat="1" ht="22.5" customHeight="1">
      <c r="A40" s="24"/>
      <c r="B40" s="26" t="s">
        <v>96</v>
      </c>
      <c r="D40" s="23" t="s">
        <v>97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>
        <f t="shared" si="7"/>
        <v>0</v>
      </c>
      <c r="V40" s="25"/>
      <c r="W40" s="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</row>
    <row r="41" spans="1:34" s="17" customFormat="1" ht="22.5" customHeight="1">
      <c r="A41" s="24"/>
      <c r="B41" s="29">
        <v>30</v>
      </c>
      <c r="C41" s="30"/>
      <c r="D41" s="31" t="s">
        <v>100</v>
      </c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1">
        <f t="shared" si="7"/>
        <v>0</v>
      </c>
      <c r="V41" s="25"/>
      <c r="W41" s="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</row>
    <row r="42" spans="1:34" ht="22.5" customHeight="1">
      <c r="A42" s="3"/>
      <c r="B42" s="29" t="s">
        <v>77</v>
      </c>
      <c r="C42" s="30"/>
      <c r="D42" s="31" t="s">
        <v>15</v>
      </c>
      <c r="E42" s="17"/>
      <c r="F42" s="13">
        <f>SUM(F43:F45)</f>
        <v>0</v>
      </c>
      <c r="G42" s="13">
        <f aca="true" t="shared" si="8" ref="G42:U42">SUM(G43:G45)</f>
        <v>0</v>
      </c>
      <c r="H42" s="13">
        <f t="shared" si="8"/>
        <v>0</v>
      </c>
      <c r="I42" s="13">
        <f t="shared" si="8"/>
        <v>0</v>
      </c>
      <c r="J42" s="13">
        <f t="shared" si="8"/>
        <v>0</v>
      </c>
      <c r="K42" s="13">
        <f t="shared" si="8"/>
        <v>0</v>
      </c>
      <c r="L42" s="13">
        <f t="shared" si="8"/>
        <v>0</v>
      </c>
      <c r="M42" s="13">
        <f t="shared" si="8"/>
        <v>839540156</v>
      </c>
      <c r="N42" s="13">
        <f t="shared" si="8"/>
        <v>0</v>
      </c>
      <c r="O42" s="13">
        <f t="shared" si="8"/>
        <v>0</v>
      </c>
      <c r="P42" s="13">
        <f t="shared" si="8"/>
        <v>0</v>
      </c>
      <c r="Q42" s="13">
        <f>SUM(Q43:Q45)</f>
        <v>0</v>
      </c>
      <c r="R42" s="13">
        <f t="shared" si="8"/>
        <v>0</v>
      </c>
      <c r="S42" s="13">
        <f t="shared" si="8"/>
        <v>0</v>
      </c>
      <c r="T42" s="13">
        <f t="shared" si="8"/>
        <v>0</v>
      </c>
      <c r="U42" s="51">
        <f t="shared" si="8"/>
        <v>839540156</v>
      </c>
      <c r="V42" s="2"/>
      <c r="W42" s="5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 spans="1:34" s="17" customFormat="1" ht="22.5" customHeight="1">
      <c r="A43" s="24"/>
      <c r="B43" s="26" t="s">
        <v>20</v>
      </c>
      <c r="D43" s="23" t="s">
        <v>42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>
        <f aca="true" t="shared" si="9" ref="U43:U49">SUM(F43:T43)</f>
        <v>0</v>
      </c>
      <c r="V43" s="25"/>
      <c r="W43" s="64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</row>
    <row r="44" spans="1:34" s="17" customFormat="1" ht="22.5" customHeight="1">
      <c r="A44" s="24"/>
      <c r="B44" s="26" t="s">
        <v>39</v>
      </c>
      <c r="D44" s="23" t="s">
        <v>43</v>
      </c>
      <c r="F44" s="11"/>
      <c r="G44" s="11"/>
      <c r="H44" s="11"/>
      <c r="I44" s="11"/>
      <c r="J44" s="11"/>
      <c r="K44" s="11"/>
      <c r="L44" s="11"/>
      <c r="M44" s="11">
        <v>839540156</v>
      </c>
      <c r="N44" s="11"/>
      <c r="O44" s="11"/>
      <c r="P44" s="11"/>
      <c r="Q44" s="11"/>
      <c r="R44" s="11"/>
      <c r="S44" s="11"/>
      <c r="T44" s="11"/>
      <c r="U44" s="11">
        <f t="shared" si="9"/>
        <v>839540156</v>
      </c>
      <c r="V44" s="25"/>
      <c r="W44" s="64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</row>
    <row r="45" spans="1:34" s="17" customFormat="1" ht="22.5" customHeight="1">
      <c r="A45" s="24"/>
      <c r="B45" s="26" t="s">
        <v>31</v>
      </c>
      <c r="D45" s="23" t="s">
        <v>101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>
        <f t="shared" si="9"/>
        <v>0</v>
      </c>
      <c r="V45" s="25"/>
      <c r="W45" s="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</row>
    <row r="46" spans="1:34" s="17" customFormat="1" ht="22.5" customHeight="1">
      <c r="A46" s="24"/>
      <c r="B46" s="22" t="s">
        <v>16</v>
      </c>
      <c r="D46" s="23" t="s">
        <v>40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>
        <f t="shared" si="9"/>
        <v>0</v>
      </c>
      <c r="V46" s="25"/>
      <c r="W46" s="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</row>
    <row r="47" spans="1:34" s="17" customFormat="1" ht="22.5" customHeight="1">
      <c r="A47" s="24"/>
      <c r="B47" s="22" t="s">
        <v>17</v>
      </c>
      <c r="D47" s="23" t="s">
        <v>18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>
        <v>16976124892</v>
      </c>
      <c r="R47" s="11"/>
      <c r="S47" s="11"/>
      <c r="T47" s="11"/>
      <c r="U47" s="11">
        <f>SUM(F47:T47)</f>
        <v>16976124892</v>
      </c>
      <c r="V47" s="25"/>
      <c r="W47" s="64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</row>
    <row r="48" spans="1:34" s="17" customFormat="1" ht="22.5" customHeight="1">
      <c r="A48" s="24"/>
      <c r="B48" s="22" t="s">
        <v>78</v>
      </c>
      <c r="D48" s="23" t="s">
        <v>41</v>
      </c>
      <c r="F48" s="11">
        <v>61969622</v>
      </c>
      <c r="G48" s="11">
        <v>104048228</v>
      </c>
      <c r="H48" s="11">
        <v>90649578</v>
      </c>
      <c r="I48" s="11">
        <v>2034515500</v>
      </c>
      <c r="J48" s="11">
        <v>22268674750</v>
      </c>
      <c r="K48" s="11">
        <v>109225141105</v>
      </c>
      <c r="L48" s="11">
        <v>5774487130</v>
      </c>
      <c r="M48" s="11">
        <v>3135832367</v>
      </c>
      <c r="N48" s="11">
        <v>38105034</v>
      </c>
      <c r="O48" s="11">
        <v>11573958963</v>
      </c>
      <c r="P48" s="11">
        <v>661835835</v>
      </c>
      <c r="Q48" s="11">
        <v>20002525145</v>
      </c>
      <c r="R48" s="11">
        <v>682096867</v>
      </c>
      <c r="S48" s="11">
        <v>64677000</v>
      </c>
      <c r="T48" s="11">
        <v>911675000</v>
      </c>
      <c r="U48" s="11">
        <f t="shared" si="9"/>
        <v>176630192124</v>
      </c>
      <c r="V48" s="25"/>
      <c r="W48" s="64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</row>
    <row r="49" spans="1:34" s="17" customFormat="1" ht="22.5" customHeight="1">
      <c r="A49" s="24"/>
      <c r="B49" s="29" t="s">
        <v>79</v>
      </c>
      <c r="C49" s="30"/>
      <c r="D49" s="31" t="s">
        <v>19</v>
      </c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>
        <f t="shared" si="9"/>
        <v>0</v>
      </c>
      <c r="V49" s="25"/>
      <c r="W49" s="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</row>
    <row r="50" spans="6:34" ht="25.5" customHeight="1"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4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</row>
    <row r="51" spans="6:34" ht="18" customHeight="1" hidden="1"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>
        <f>+S9-S25</f>
        <v>-34161000</v>
      </c>
      <c r="T51" s="10">
        <f>+T9-T25</f>
        <v>-355997000</v>
      </c>
      <c r="U51" s="4">
        <f>+U9-U25</f>
        <v>10507366904</v>
      </c>
      <c r="V51" s="4"/>
      <c r="W51" s="4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</row>
    <row r="52" spans="6:34" ht="18" customHeight="1">
      <c r="F52" s="10">
        <f>+F25-586550846</f>
        <v>0</v>
      </c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4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</row>
    <row r="53" spans="6:34" ht="18" customHeight="1"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4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</row>
    <row r="54" spans="6:34" ht="18" customHeight="1"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4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</row>
    <row r="55" spans="6:34" ht="18" customHeight="1"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4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</row>
    <row r="56" spans="6:34" ht="18" customHeight="1"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</row>
    <row r="57" spans="6:34" ht="18" customHeight="1"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</row>
    <row r="58" spans="6:34" ht="18" customHeight="1">
      <c r="F58" s="6"/>
      <c r="G58" s="6"/>
      <c r="H58" s="6"/>
      <c r="I58" s="6"/>
      <c r="J58" s="6"/>
      <c r="K58" s="6"/>
      <c r="L58" s="37"/>
      <c r="M58" s="6"/>
      <c r="N58" s="6"/>
      <c r="O58" s="6"/>
      <c r="P58" s="6"/>
      <c r="Q58" s="6"/>
      <c r="R58" s="6"/>
      <c r="S58" s="6"/>
      <c r="T58" s="6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</row>
    <row r="59" spans="6:34" ht="18" customHeight="1"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</row>
    <row r="60" spans="6:34" ht="18" customHeight="1"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</row>
    <row r="61" spans="6:34" ht="18" customHeight="1"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</row>
    <row r="62" spans="6:34" ht="18" customHeight="1"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</row>
    <row r="63" spans="6:34" ht="18" customHeight="1"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</row>
    <row r="64" spans="6:34" ht="18" customHeight="1"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</row>
    <row r="65" spans="6:34" ht="18" customHeight="1"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</row>
    <row r="66" spans="6:34" ht="18" customHeight="1"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</row>
    <row r="67" spans="6:34" ht="18" customHeight="1"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</row>
    <row r="68" spans="6:34" ht="18" customHeight="1"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</row>
    <row r="69" spans="6:34" ht="18" customHeight="1"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</row>
    <row r="70" spans="6:34" ht="18" customHeight="1"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</row>
    <row r="71" spans="6:34" ht="18" customHeight="1"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</row>
    <row r="72" spans="6:34" ht="18" customHeight="1"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</row>
    <row r="73" spans="6:34" ht="18" customHeight="1"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</row>
    <row r="74" spans="6:34" ht="18" customHeight="1"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</row>
    <row r="75" spans="6:34" ht="18" customHeight="1"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</row>
    <row r="76" spans="6:34" ht="18" customHeight="1"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</row>
    <row r="77" spans="6:34" ht="18" customHeight="1"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</row>
    <row r="78" spans="6:34" ht="18" customHeight="1"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</row>
    <row r="79" spans="6:34" ht="18" customHeight="1"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</row>
    <row r="80" spans="22:34" ht="18" customHeight="1"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</row>
    <row r="81" spans="22:34" ht="18" customHeight="1"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</row>
    <row r="82" spans="22:34" ht="18" customHeight="1"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</row>
    <row r="83" spans="22:34" ht="18" customHeight="1"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</row>
    <row r="84" spans="22:34" ht="18" customHeight="1"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</row>
    <row r="85" spans="22:34" ht="18" customHeight="1"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</row>
    <row r="86" spans="22:34" ht="18" customHeight="1"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</row>
    <row r="87" spans="22:34" ht="18" customHeight="1"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</row>
    <row r="88" spans="22:34" ht="18" customHeight="1"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</row>
    <row r="89" spans="22:34" ht="18" customHeight="1"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</row>
    <row r="90" spans="22:34" ht="18" customHeight="1"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</row>
    <row r="91" spans="22:34" ht="18" customHeight="1"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</row>
    <row r="92" spans="22:34" ht="18" customHeight="1"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</row>
    <row r="93" spans="22:34" ht="18" customHeight="1"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</row>
    <row r="94" spans="22:34" ht="18" customHeight="1"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</row>
    <row r="95" spans="22:34" ht="18" customHeight="1"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</row>
    <row r="96" spans="22:34" ht="18" customHeight="1"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</row>
    <row r="97" spans="22:34" ht="18" customHeight="1"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</row>
    <row r="98" spans="22:34" ht="18" customHeight="1"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</row>
    <row r="99" spans="22:34" ht="18" customHeight="1"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</row>
    <row r="100" spans="22:34" ht="18" customHeight="1"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</row>
    <row r="101" spans="22:34" ht="18" customHeight="1"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</row>
    <row r="102" spans="22:34" ht="18" customHeight="1"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</row>
    <row r="103" spans="22:34" ht="18" customHeight="1"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</row>
    <row r="104" spans="22:34" ht="18" customHeight="1"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</row>
    <row r="105" spans="22:34" ht="18" customHeight="1"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</row>
    <row r="106" spans="22:34" ht="18" customHeight="1"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</row>
    <row r="107" spans="22:34" ht="18" customHeight="1"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</row>
    <row r="108" spans="22:34" ht="18" customHeight="1"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</row>
    <row r="109" spans="22:34" ht="18" customHeight="1"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</row>
    <row r="110" spans="22:34" ht="18" customHeight="1"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</row>
    <row r="111" spans="22:34" ht="18" customHeight="1"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</row>
  </sheetData>
  <sheetProtection/>
  <mergeCells count="1">
    <mergeCell ref="K3:M3"/>
  </mergeCells>
  <printOptions/>
  <pageMargins left="0.15748031496062992" right="0.15748031496062992" top="0.7086614173228347" bottom="0.35433070866141736" header="0.31496062992125984" footer="0.31496062992125984"/>
  <pageSetup fitToHeight="0" horizontalDpi="600" verticalDpi="600" orientation="landscape" scale="47" r:id="rId2"/>
  <colBreaks count="1" manualBreakCount="1">
    <brk id="21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AF111"/>
  <sheetViews>
    <sheetView zoomScale="70" zoomScaleNormal="70" zoomScalePageLayoutView="0" workbookViewId="0" topLeftCell="A1">
      <selection activeCell="H11" sqref="H11"/>
    </sheetView>
  </sheetViews>
  <sheetFormatPr defaultColWidth="9.625" defaultRowHeight="18" customHeight="1"/>
  <cols>
    <col min="1" max="1" width="2.25390625" style="1" customWidth="1"/>
    <col min="2" max="2" width="7.25390625" style="15" customWidth="1"/>
    <col min="3" max="3" width="0.875" style="15" customWidth="1"/>
    <col min="4" max="4" width="37.25390625" style="15" customWidth="1"/>
    <col min="5" max="5" width="0.875" style="15" customWidth="1"/>
    <col min="6" max="6" width="13.50390625" style="15" customWidth="1"/>
    <col min="7" max="8" width="13.25390625" style="15" customWidth="1"/>
    <col min="9" max="9" width="14.50390625" style="15" customWidth="1"/>
    <col min="10" max="10" width="16.00390625" style="15" customWidth="1"/>
    <col min="11" max="11" width="18.125" style="15" customWidth="1"/>
    <col min="12" max="12" width="15.00390625" style="15" customWidth="1"/>
    <col min="13" max="13" width="14.625" style="15" customWidth="1"/>
    <col min="14" max="14" width="15.875" style="15" customWidth="1"/>
    <col min="15" max="15" width="16.375" style="15" customWidth="1"/>
    <col min="16" max="16" width="14.625" style="15" customWidth="1"/>
    <col min="17" max="17" width="16.375" style="15" customWidth="1"/>
    <col min="18" max="18" width="15.00390625" style="15" customWidth="1"/>
    <col min="19" max="19" width="13.125" style="15" customWidth="1"/>
    <col min="20" max="20" width="15.00390625" style="15" customWidth="1"/>
    <col min="21" max="21" width="18.00390625" style="1" customWidth="1"/>
    <col min="22" max="22" width="2.50390625" style="1" hidden="1" customWidth="1"/>
    <col min="23" max="23" width="20.75390625" style="1" hidden="1" customWidth="1"/>
    <col min="24" max="24" width="9.625" style="1" hidden="1" customWidth="1"/>
    <col min="25" max="25" width="16.75390625" style="1" hidden="1" customWidth="1"/>
    <col min="26" max="26" width="17.625" style="1" hidden="1" customWidth="1"/>
    <col min="27" max="28" width="9.625" style="1" hidden="1" customWidth="1"/>
    <col min="29" max="29" width="17.75390625" style="1" hidden="1" customWidth="1"/>
    <col min="30" max="30" width="14.625" style="1" hidden="1" customWidth="1"/>
    <col min="31" max="32" width="9.625" style="1" hidden="1" customWidth="1"/>
    <col min="33" max="16384" width="9.625" style="1" customWidth="1"/>
  </cols>
  <sheetData>
    <row r="1" spans="4:18" ht="18" customHeight="1">
      <c r="D1" s="52">
        <v>1000</v>
      </c>
      <c r="P1" s="19"/>
      <c r="Q1" s="19"/>
      <c r="R1" s="19"/>
    </row>
    <row r="2" spans="2:21" ht="18" customHeight="1">
      <c r="B2" s="32"/>
      <c r="F2" s="33"/>
      <c r="G2" s="33"/>
      <c r="H2" s="33"/>
      <c r="I2" s="33"/>
      <c r="J2" s="33"/>
      <c r="K2" s="70" t="s">
        <v>109</v>
      </c>
      <c r="L2" s="33"/>
      <c r="M2" s="33"/>
      <c r="N2" s="33"/>
      <c r="O2" s="33"/>
      <c r="P2" s="33"/>
      <c r="Q2" s="33"/>
      <c r="R2" s="33"/>
      <c r="S2" s="33"/>
      <c r="T2" s="33"/>
      <c r="U2" s="7"/>
    </row>
    <row r="3" spans="2:21" ht="18" customHeight="1">
      <c r="B3" s="32"/>
      <c r="F3" s="34"/>
      <c r="G3" s="34"/>
      <c r="H3" s="34"/>
      <c r="I3" s="34"/>
      <c r="J3" s="34"/>
      <c r="K3" s="84" t="s">
        <v>107</v>
      </c>
      <c r="L3" s="84"/>
      <c r="M3" s="84"/>
      <c r="N3" s="84"/>
      <c r="O3" s="84"/>
      <c r="P3" s="34"/>
      <c r="Q3" s="34"/>
      <c r="R3" s="34"/>
      <c r="S3" s="34"/>
      <c r="T3" s="34"/>
      <c r="U3" s="8"/>
    </row>
    <row r="4" spans="2:24" ht="18" customHeight="1">
      <c r="B4" s="35"/>
      <c r="S4" s="19"/>
      <c r="T4" s="19"/>
      <c r="U4" s="19"/>
      <c r="V4" s="15"/>
      <c r="W4" s="15"/>
      <c r="X4" s="15"/>
    </row>
    <row r="5" spans="2:24" ht="18" customHeight="1">
      <c r="B5" s="35"/>
      <c r="S5" s="19"/>
      <c r="T5" s="19"/>
      <c r="U5" s="19"/>
      <c r="V5" s="15"/>
      <c r="W5" s="15"/>
      <c r="X5" s="15"/>
    </row>
    <row r="6" s="15" customFormat="1" ht="18" customHeight="1">
      <c r="B6" s="27"/>
    </row>
    <row r="7" spans="2:23" s="15" customFormat="1" ht="18" customHeight="1">
      <c r="B7" s="16"/>
      <c r="E7" s="17"/>
      <c r="F7" s="14" t="s">
        <v>53</v>
      </c>
      <c r="G7" s="14" t="s">
        <v>54</v>
      </c>
      <c r="H7" s="14" t="s">
        <v>55</v>
      </c>
      <c r="I7" s="14" t="s">
        <v>65</v>
      </c>
      <c r="J7" s="14" t="s">
        <v>66</v>
      </c>
      <c r="K7" s="14" t="s">
        <v>56</v>
      </c>
      <c r="L7" s="14" t="s">
        <v>57</v>
      </c>
      <c r="M7" s="14" t="s">
        <v>58</v>
      </c>
      <c r="N7" s="14" t="s">
        <v>60</v>
      </c>
      <c r="O7" s="14" t="s">
        <v>80</v>
      </c>
      <c r="P7" s="14" t="s">
        <v>61</v>
      </c>
      <c r="Q7" s="14" t="s">
        <v>59</v>
      </c>
      <c r="R7" s="14" t="s">
        <v>62</v>
      </c>
      <c r="S7" s="14" t="s">
        <v>63</v>
      </c>
      <c r="T7" s="14" t="s">
        <v>49</v>
      </c>
      <c r="U7" s="18" t="s">
        <v>50</v>
      </c>
      <c r="W7" s="15" t="s">
        <v>69</v>
      </c>
    </row>
    <row r="8" spans="2:30" s="15" customFormat="1" ht="18" customHeight="1">
      <c r="B8" s="20"/>
      <c r="E8" s="17"/>
      <c r="F8" s="9" t="s">
        <v>81</v>
      </c>
      <c r="G8" s="9" t="s">
        <v>82</v>
      </c>
      <c r="H8" s="9" t="s">
        <v>83</v>
      </c>
      <c r="I8" s="9" t="s">
        <v>84</v>
      </c>
      <c r="J8" s="9" t="s">
        <v>85</v>
      </c>
      <c r="K8" s="9" t="s">
        <v>86</v>
      </c>
      <c r="L8" s="9" t="s">
        <v>87</v>
      </c>
      <c r="M8" s="9" t="s">
        <v>88</v>
      </c>
      <c r="N8" s="9" t="s">
        <v>89</v>
      </c>
      <c r="O8" s="9" t="s">
        <v>90</v>
      </c>
      <c r="P8" s="9" t="s">
        <v>91</v>
      </c>
      <c r="Q8" s="9" t="s">
        <v>99</v>
      </c>
      <c r="R8" s="9" t="s">
        <v>92</v>
      </c>
      <c r="S8" s="9" t="s">
        <v>93</v>
      </c>
      <c r="T8" s="9" t="s">
        <v>94</v>
      </c>
      <c r="U8" s="21" t="s">
        <v>64</v>
      </c>
      <c r="W8" s="15" t="s">
        <v>70</v>
      </c>
      <c r="Z8" s="48" t="s">
        <v>105</v>
      </c>
      <c r="AD8" s="15">
        <v>1000</v>
      </c>
    </row>
    <row r="9" spans="1:32" s="49" customFormat="1" ht="24.75" customHeight="1">
      <c r="A9" s="41"/>
      <c r="B9" s="42" t="s">
        <v>0</v>
      </c>
      <c r="C9" s="43"/>
      <c r="D9" s="44" t="s">
        <v>1</v>
      </c>
      <c r="E9" s="45"/>
      <c r="F9" s="46">
        <f aca="true" t="shared" si="0" ref="F9:T9">SUM(F11,F12,F13,F14,F19,F20,F21,F22,F23,F24,F10)</f>
        <v>923032.447</v>
      </c>
      <c r="G9" s="46">
        <f t="shared" si="0"/>
        <v>6158538.808999999</v>
      </c>
      <c r="H9" s="46">
        <f t="shared" si="0"/>
        <v>944616.6710000001</v>
      </c>
      <c r="I9" s="46">
        <f t="shared" si="0"/>
        <v>3216125.38</v>
      </c>
      <c r="J9" s="46">
        <f t="shared" si="0"/>
        <v>28763894.494</v>
      </c>
      <c r="K9" s="46">
        <f t="shared" si="0"/>
        <v>38643679.205</v>
      </c>
      <c r="L9" s="46">
        <f t="shared" si="0"/>
        <v>5431795.4459999995</v>
      </c>
      <c r="M9" s="46">
        <f t="shared" si="0"/>
        <v>4152560.8890000004</v>
      </c>
      <c r="N9" s="46">
        <f t="shared" si="0"/>
        <v>415199.97199999995</v>
      </c>
      <c r="O9" s="46">
        <f t="shared" si="0"/>
        <v>8188124.332</v>
      </c>
      <c r="P9" s="46">
        <f t="shared" si="0"/>
        <v>3217692.65</v>
      </c>
      <c r="Q9" s="46">
        <f>SUM(Q11,Q12,Q13,Q14,Q19,Q20,Q21,Q22,Q23,Q24,Q10)</f>
        <v>118332921.83700001</v>
      </c>
      <c r="R9" s="46">
        <f t="shared" si="0"/>
        <v>2345600.634</v>
      </c>
      <c r="S9" s="46">
        <f t="shared" si="0"/>
        <v>162956</v>
      </c>
      <c r="T9" s="46">
        <f t="shared" si="0"/>
        <v>1298120</v>
      </c>
      <c r="U9" s="46">
        <f>SUM(U11,U12,U13,U14,U19,U20,U21,U22,U24,U10,U23)</f>
        <v>222194858.766</v>
      </c>
      <c r="V9" s="47"/>
      <c r="W9" s="47">
        <f>SUM(W11,W10,W12,W13,W14,W19,W20,W21,W22,W24,W23)</f>
        <v>220733782.766</v>
      </c>
      <c r="X9" s="48"/>
      <c r="Y9" s="47" t="e">
        <f>SUM(Y11,Y10,Y12,Y13,Y14,Y19,Y20,Y21,Y22,Y24,Y23)</f>
        <v>#REF!</v>
      </c>
      <c r="Z9" s="25" t="e">
        <f aca="true" t="shared" si="1" ref="Z9:Z49">+W9+Y9</f>
        <v>#REF!</v>
      </c>
      <c r="AA9" s="48"/>
      <c r="AB9" s="48"/>
      <c r="AC9" s="48" t="e">
        <f>+(U9-S9-T9)+#REF!</f>
        <v>#REF!</v>
      </c>
      <c r="AD9" s="48"/>
      <c r="AE9" s="48"/>
      <c r="AF9" s="48"/>
    </row>
    <row r="10" spans="1:32" s="17" customFormat="1" ht="22.5" customHeight="1">
      <c r="A10" s="24"/>
      <c r="B10" s="22" t="s">
        <v>37</v>
      </c>
      <c r="D10" s="23" t="s">
        <v>14</v>
      </c>
      <c r="F10" s="11">
        <f>'EJEC NO IMPRIMIR'!F10/'EJEC REGULAR'!$D$1</f>
        <v>0</v>
      </c>
      <c r="G10" s="11">
        <f>'EJEC NO IMPRIMIR'!G10/'EJEC REGULAR'!$D$1</f>
        <v>0</v>
      </c>
      <c r="H10" s="11">
        <f>'EJEC NO IMPRIMIR'!H10/'EJEC REGULAR'!$D$1</f>
        <v>0</v>
      </c>
      <c r="I10" s="11">
        <f>'EJEC NO IMPRIMIR'!I10/'EJEC REGULAR'!$D$1</f>
        <v>0</v>
      </c>
      <c r="J10" s="11">
        <f>'EJEC NO IMPRIMIR'!J10/'EJEC REGULAR'!$D$1</f>
        <v>0</v>
      </c>
      <c r="K10" s="11">
        <f>'EJEC NO IMPRIMIR'!K10/'EJEC REGULAR'!$D$1</f>
        <v>0</v>
      </c>
      <c r="L10" s="11">
        <f>'EJEC NO IMPRIMIR'!L10/'EJEC REGULAR'!$D$1</f>
        <v>0</v>
      </c>
      <c r="M10" s="11">
        <f>'EJEC NO IMPRIMIR'!M10/'EJEC REGULAR'!$D$1</f>
        <v>0</v>
      </c>
      <c r="N10" s="11">
        <f>'EJEC NO IMPRIMIR'!N10/'EJEC REGULAR'!$D$1</f>
        <v>0</v>
      </c>
      <c r="O10" s="11">
        <f>'EJEC NO IMPRIMIR'!O10/'EJEC REGULAR'!$D$1</f>
        <v>0</v>
      </c>
      <c r="P10" s="11">
        <f>'EJEC NO IMPRIMIR'!P10/'EJEC REGULAR'!$D$1</f>
        <v>0</v>
      </c>
      <c r="Q10" s="11">
        <f>'EJEC NO IMPRIMIR'!Q10/'EJEC REGULAR'!$D$1</f>
        <v>0</v>
      </c>
      <c r="R10" s="11">
        <f>'EJEC NO IMPRIMIR'!R10/'EJEC REGULAR'!$D$1</f>
        <v>0</v>
      </c>
      <c r="S10" s="11">
        <f>'EJEC NO IMPRIMIR'!S10/'EJEC REGULAR'!$D$1</f>
        <v>0</v>
      </c>
      <c r="T10" s="11">
        <f>'EJEC NO IMPRIMIR'!T10/'EJEC REGULAR'!$D$1</f>
        <v>0</v>
      </c>
      <c r="U10" s="11">
        <f>SUM(F10:T10)</f>
        <v>0</v>
      </c>
      <c r="V10" s="25"/>
      <c r="W10" s="5">
        <f>+U10-T10-S10</f>
        <v>0</v>
      </c>
      <c r="X10" s="25"/>
      <c r="Y10" s="25"/>
      <c r="Z10" s="69">
        <f>+W10+Y10</f>
        <v>0</v>
      </c>
      <c r="AA10" s="25"/>
      <c r="AB10" s="25"/>
      <c r="AC10" s="25"/>
      <c r="AD10" s="25"/>
      <c r="AE10" s="25"/>
      <c r="AF10" s="25"/>
    </row>
    <row r="11" spans="1:32" s="17" customFormat="1" ht="22.5" customHeight="1">
      <c r="A11" s="24"/>
      <c r="B11" s="22" t="s">
        <v>21</v>
      </c>
      <c r="D11" s="23" t="s">
        <v>22</v>
      </c>
      <c r="F11" s="11">
        <f>'EJEC NO IMPRIMIR'!F11/'EJEC REGULAR'!$D$1</f>
        <v>144.55</v>
      </c>
      <c r="G11" s="11">
        <f>'EJEC NO IMPRIMIR'!G11/'EJEC REGULAR'!$D$1</f>
        <v>68.13</v>
      </c>
      <c r="H11" s="11">
        <f>'EJEC NO IMPRIMIR'!H11/'EJEC REGULAR'!$D$1</f>
        <v>693.09</v>
      </c>
      <c r="I11" s="11">
        <f>'EJEC NO IMPRIMIR'!I11/'EJEC REGULAR'!$D$1</f>
        <v>1984.114</v>
      </c>
      <c r="J11" s="11">
        <f>'EJEC NO IMPRIMIR'!J11/'EJEC REGULAR'!$D$1</f>
        <v>1155.916</v>
      </c>
      <c r="K11" s="11">
        <f>'EJEC NO IMPRIMIR'!K11/'EJEC REGULAR'!$D$1</f>
        <v>10967.352</v>
      </c>
      <c r="L11" s="11">
        <f>'EJEC NO IMPRIMIR'!L11/'EJEC REGULAR'!$D$1</f>
        <v>693.001</v>
      </c>
      <c r="M11" s="11">
        <f>'EJEC NO IMPRIMIR'!M11/'EJEC REGULAR'!$D$1</f>
        <v>494.543</v>
      </c>
      <c r="N11" s="11">
        <f>'EJEC NO IMPRIMIR'!N11/'EJEC REGULAR'!$D$1</f>
        <v>189.096</v>
      </c>
      <c r="O11" s="11">
        <f>'EJEC NO IMPRIMIR'!O11/'EJEC REGULAR'!$D$1</f>
        <v>127.099</v>
      </c>
      <c r="P11" s="11">
        <f>'EJEC NO IMPRIMIR'!P11/'EJEC REGULAR'!$D$1</f>
        <v>1451.928</v>
      </c>
      <c r="Q11" s="11">
        <f>'EJEC NO IMPRIMIR'!Q11/'EJEC REGULAR'!$D$1</f>
        <v>0</v>
      </c>
      <c r="R11" s="11">
        <f>'EJEC NO IMPRIMIR'!R11/'EJEC REGULAR'!$D$1</f>
        <v>427.441</v>
      </c>
      <c r="S11" s="11">
        <f>'EJEC NO IMPRIMIR'!S11/'EJEC REGULAR'!$D$1</f>
        <v>210</v>
      </c>
      <c r="T11" s="11">
        <f>'EJEC NO IMPRIMIR'!T11/'EJEC REGULAR'!$D$1</f>
        <v>0</v>
      </c>
      <c r="U11" s="11">
        <f>SUM(F11:T11)</f>
        <v>18606.26</v>
      </c>
      <c r="V11" s="25"/>
      <c r="W11" s="5">
        <f>+U11-T11-S11</f>
        <v>18396.26</v>
      </c>
      <c r="X11" s="25"/>
      <c r="Y11" s="25"/>
      <c r="Z11" s="69">
        <f t="shared" si="1"/>
        <v>18396.26</v>
      </c>
      <c r="AA11" s="25"/>
      <c r="AB11" s="25"/>
      <c r="AC11" s="25">
        <v>128095636</v>
      </c>
      <c r="AD11" s="25">
        <f>+AC11/$AD$8</f>
        <v>128095.636</v>
      </c>
      <c r="AE11" s="25">
        <f>+Z11-AD11</f>
        <v>-109699.376</v>
      </c>
      <c r="AF11" s="25"/>
    </row>
    <row r="12" spans="1:32" s="17" customFormat="1" ht="22.5" customHeight="1">
      <c r="A12" s="24"/>
      <c r="B12" s="22" t="s">
        <v>23</v>
      </c>
      <c r="D12" s="23" t="s">
        <v>24</v>
      </c>
      <c r="F12" s="11">
        <f>'EJEC NO IMPRIMIR'!F12/'EJEC REGULAR'!$D$1</f>
        <v>0</v>
      </c>
      <c r="G12" s="11">
        <f>'EJEC NO IMPRIMIR'!G12/'EJEC REGULAR'!$D$1</f>
        <v>0</v>
      </c>
      <c r="H12" s="11">
        <f>'EJEC NO IMPRIMIR'!H12/'EJEC REGULAR'!$D$1</f>
        <v>0</v>
      </c>
      <c r="I12" s="11">
        <f>'EJEC NO IMPRIMIR'!I12/'EJEC REGULAR'!$D$1</f>
        <v>20</v>
      </c>
      <c r="J12" s="11">
        <f>'EJEC NO IMPRIMIR'!J12/'EJEC REGULAR'!$D$1</f>
        <v>1018234.013</v>
      </c>
      <c r="K12" s="11">
        <f>'EJEC NO IMPRIMIR'!K12/'EJEC REGULAR'!$D$1</f>
        <v>1084558.892</v>
      </c>
      <c r="L12" s="11">
        <f>'EJEC NO IMPRIMIR'!L12/'EJEC REGULAR'!$D$1</f>
        <v>0</v>
      </c>
      <c r="M12" s="11">
        <f>'EJEC NO IMPRIMIR'!M12/'EJEC REGULAR'!$D$1</f>
        <v>0</v>
      </c>
      <c r="N12" s="11">
        <f>'EJEC NO IMPRIMIR'!N12/'EJEC REGULAR'!$D$1</f>
        <v>0</v>
      </c>
      <c r="O12" s="11">
        <f>'EJEC NO IMPRIMIR'!O12/'EJEC REGULAR'!$D$1</f>
        <v>0</v>
      </c>
      <c r="P12" s="11">
        <f>'EJEC NO IMPRIMIR'!P12/'EJEC REGULAR'!$D$1</f>
        <v>0</v>
      </c>
      <c r="Q12" s="11">
        <f>'EJEC NO IMPRIMIR'!Q12/'EJEC REGULAR'!$D$1</f>
        <v>3804605.156</v>
      </c>
      <c r="R12" s="11">
        <f>'EJEC NO IMPRIMIR'!R12/'EJEC REGULAR'!$D$1</f>
        <v>0</v>
      </c>
      <c r="S12" s="11">
        <f>'EJEC NO IMPRIMIR'!S12/'EJEC REGULAR'!$D$1</f>
        <v>0</v>
      </c>
      <c r="T12" s="11">
        <f>'EJEC NO IMPRIMIR'!T12/'EJEC REGULAR'!$D$1</f>
        <v>0</v>
      </c>
      <c r="U12" s="11">
        <f>SUM(F12:T12)</f>
        <v>5907418.061000001</v>
      </c>
      <c r="V12" s="25"/>
      <c r="W12" s="5">
        <f>+U12-T12-S12</f>
        <v>5907418.061000001</v>
      </c>
      <c r="X12" s="25"/>
      <c r="Y12" s="25"/>
      <c r="Z12" s="69">
        <f t="shared" si="1"/>
        <v>5907418.061000001</v>
      </c>
      <c r="AA12" s="25"/>
      <c r="AB12" s="25"/>
      <c r="AC12" s="25">
        <v>23144149493</v>
      </c>
      <c r="AD12" s="25">
        <f aca="true" t="shared" si="2" ref="AD12:AD48">+AC12/$AD$8</f>
        <v>23144149.493</v>
      </c>
      <c r="AE12" s="25">
        <f aca="true" t="shared" si="3" ref="AE12:AE24">+Z12-AD12</f>
        <v>-17236731.432</v>
      </c>
      <c r="AF12" s="25"/>
    </row>
    <row r="13" spans="1:32" s="17" customFormat="1" ht="22.5" customHeight="1">
      <c r="A13" s="24"/>
      <c r="B13" s="22" t="s">
        <v>25</v>
      </c>
      <c r="D13" s="23" t="s">
        <v>26</v>
      </c>
      <c r="F13" s="11">
        <f>'EJEC NO IMPRIMIR'!F13/'EJEC REGULAR'!$D$1</f>
        <v>24661.064</v>
      </c>
      <c r="G13" s="11">
        <f>'EJEC NO IMPRIMIR'!G13/'EJEC REGULAR'!$D$1</f>
        <v>5802647.976</v>
      </c>
      <c r="H13" s="11">
        <f>'EJEC NO IMPRIMIR'!H13/'EJEC REGULAR'!$D$1</f>
        <v>97339.491</v>
      </c>
      <c r="I13" s="11">
        <f>'EJEC NO IMPRIMIR'!I13/'EJEC REGULAR'!$D$1</f>
        <v>70796.461</v>
      </c>
      <c r="J13" s="11">
        <f>'EJEC NO IMPRIMIR'!J13/'EJEC REGULAR'!$D$1</f>
        <v>11079.751</v>
      </c>
      <c r="K13" s="11">
        <f>'EJEC NO IMPRIMIR'!K13/'EJEC REGULAR'!$D$1</f>
        <v>455484.147</v>
      </c>
      <c r="L13" s="11">
        <f>'EJEC NO IMPRIMIR'!L13/'EJEC REGULAR'!$D$1</f>
        <v>68230.702</v>
      </c>
      <c r="M13" s="11">
        <f>'EJEC NO IMPRIMIR'!M13/'EJEC REGULAR'!$D$1</f>
        <v>14236.271</v>
      </c>
      <c r="N13" s="11">
        <f>'EJEC NO IMPRIMIR'!N13/'EJEC REGULAR'!$D$1</f>
        <v>942.268</v>
      </c>
      <c r="O13" s="11">
        <f>'EJEC NO IMPRIMIR'!O13/'EJEC REGULAR'!$D$1</f>
        <v>3009.481</v>
      </c>
      <c r="P13" s="11">
        <f>'EJEC NO IMPRIMIR'!P13/'EJEC REGULAR'!$D$1</f>
        <v>64182.69</v>
      </c>
      <c r="Q13" s="11">
        <f>'EJEC NO IMPRIMIR'!Q13/'EJEC REGULAR'!$D$1</f>
        <v>1539481.451</v>
      </c>
      <c r="R13" s="11">
        <f>'EJEC NO IMPRIMIR'!R13/'EJEC REGULAR'!$D$1</f>
        <v>73723.357</v>
      </c>
      <c r="S13" s="11">
        <f>'EJEC NO IMPRIMIR'!S13/'EJEC REGULAR'!$D$1</f>
        <v>5319</v>
      </c>
      <c r="T13" s="11">
        <f>'EJEC NO IMPRIMIR'!T13/'EJEC REGULAR'!$D$1</f>
        <v>2980</v>
      </c>
      <c r="U13" s="11">
        <f>SUM(F13:T13)</f>
        <v>8234114.11</v>
      </c>
      <c r="V13" s="25"/>
      <c r="W13" s="5">
        <f aca="true" t="shared" si="4" ref="W13:W49">+U13-T13-S13</f>
        <v>8225815.11</v>
      </c>
      <c r="X13" s="25"/>
      <c r="Y13" s="59" t="e">
        <f>+#REF!</f>
        <v>#REF!</v>
      </c>
      <c r="Z13" s="69" t="e">
        <f t="shared" si="1"/>
        <v>#REF!</v>
      </c>
      <c r="AA13" s="25"/>
      <c r="AB13" s="25"/>
      <c r="AC13" s="25">
        <v>33381115545</v>
      </c>
      <c r="AD13" s="25">
        <f t="shared" si="2"/>
        <v>33381115.545</v>
      </c>
      <c r="AE13" s="25" t="e">
        <f t="shared" si="3"/>
        <v>#REF!</v>
      </c>
      <c r="AF13" s="25"/>
    </row>
    <row r="14" spans="1:32" s="17" customFormat="1" ht="22.5" customHeight="1">
      <c r="A14" s="24"/>
      <c r="B14" s="22" t="s">
        <v>44</v>
      </c>
      <c r="D14" s="23" t="s">
        <v>2</v>
      </c>
      <c r="F14" s="11">
        <f>'EJEC NO IMPRIMIR'!F14/'EJEC REGULAR'!$D$1</f>
        <v>355677</v>
      </c>
      <c r="G14" s="11">
        <f>'EJEC NO IMPRIMIR'!G14/'EJEC REGULAR'!$D$1</f>
        <v>206492</v>
      </c>
      <c r="H14" s="11">
        <f>'EJEC NO IMPRIMIR'!H14/'EJEC REGULAR'!$D$1</f>
        <v>550000</v>
      </c>
      <c r="I14" s="11">
        <f>'EJEC NO IMPRIMIR'!I14/'EJEC REGULAR'!$D$1</f>
        <v>770000</v>
      </c>
      <c r="J14" s="11">
        <f>'EJEC NO IMPRIMIR'!J14/'EJEC REGULAR'!$D$1</f>
        <v>1110000</v>
      </c>
      <c r="K14" s="11">
        <f>'EJEC NO IMPRIMIR'!K14/'EJEC REGULAR'!$D$1</f>
        <v>7340000</v>
      </c>
      <c r="L14" s="11">
        <f>'EJEC NO IMPRIMIR'!L14/'EJEC REGULAR'!$D$1</f>
        <v>534820</v>
      </c>
      <c r="M14" s="11">
        <f>'EJEC NO IMPRIMIR'!M14/'EJEC REGULAR'!$D$1</f>
        <v>390000</v>
      </c>
      <c r="N14" s="11">
        <f>'EJEC NO IMPRIMIR'!N14/'EJEC REGULAR'!$D$1</f>
        <v>304000</v>
      </c>
      <c r="O14" s="11">
        <f>'EJEC NO IMPRIMIR'!O14/'EJEC REGULAR'!$D$1</f>
        <v>550000</v>
      </c>
      <c r="P14" s="11">
        <f>'EJEC NO IMPRIMIR'!P14/'EJEC REGULAR'!$D$1</f>
        <v>1299633</v>
      </c>
      <c r="Q14" s="11">
        <f>'EJEC NO IMPRIMIR'!Q14/'EJEC REGULAR'!$D$1</f>
        <v>30817277</v>
      </c>
      <c r="R14" s="11">
        <f>'EJEC NO IMPRIMIR'!R14/'EJEC REGULAR'!$D$1</f>
        <v>977201</v>
      </c>
      <c r="S14" s="11">
        <f>'EJEC NO IMPRIMIR'!S14/'EJEC REGULAR'!$D$1</f>
        <v>132000</v>
      </c>
      <c r="T14" s="11">
        <f>'EJEC NO IMPRIMIR'!T14/'EJEC REGULAR'!$D$1</f>
        <v>1295140</v>
      </c>
      <c r="U14" s="11">
        <f>SUM(U15,U18)</f>
        <v>46632240</v>
      </c>
      <c r="V14" s="25"/>
      <c r="W14" s="5">
        <f>+U14-T14-S14</f>
        <v>45205100</v>
      </c>
      <c r="X14" s="25"/>
      <c r="Y14" s="25"/>
      <c r="Z14" s="69">
        <f t="shared" si="1"/>
        <v>45205100</v>
      </c>
      <c r="AA14" s="25"/>
      <c r="AB14" s="25"/>
      <c r="AD14" s="25">
        <f t="shared" si="2"/>
        <v>0</v>
      </c>
      <c r="AE14" s="25">
        <f t="shared" si="3"/>
        <v>45205100</v>
      </c>
      <c r="AF14" s="25"/>
    </row>
    <row r="15" spans="1:32" s="17" customFormat="1" ht="22.5" customHeight="1">
      <c r="A15" s="24"/>
      <c r="B15" s="22" t="s">
        <v>20</v>
      </c>
      <c r="D15" s="23" t="s">
        <v>45</v>
      </c>
      <c r="F15" s="11">
        <f>'EJEC NO IMPRIMIR'!F15/'EJEC REGULAR'!$D$1</f>
        <v>355677</v>
      </c>
      <c r="G15" s="11">
        <f>'EJEC NO IMPRIMIR'!G15/'EJEC REGULAR'!$D$1</f>
        <v>206492</v>
      </c>
      <c r="H15" s="11">
        <f>'EJEC NO IMPRIMIR'!H15/'EJEC REGULAR'!$D$1</f>
        <v>550000</v>
      </c>
      <c r="I15" s="11">
        <f>'EJEC NO IMPRIMIR'!I15/'EJEC REGULAR'!$D$1</f>
        <v>770000</v>
      </c>
      <c r="J15" s="11">
        <f>'EJEC NO IMPRIMIR'!J15/'EJEC REGULAR'!$D$1</f>
        <v>1110000</v>
      </c>
      <c r="K15" s="11">
        <f>'EJEC NO IMPRIMIR'!K15/'EJEC REGULAR'!$D$1</f>
        <v>7340000</v>
      </c>
      <c r="L15" s="11">
        <f>'EJEC NO IMPRIMIR'!L15/'EJEC REGULAR'!$D$1</f>
        <v>534820</v>
      </c>
      <c r="M15" s="11">
        <f>'EJEC NO IMPRIMIR'!M15/'EJEC REGULAR'!$D$1</f>
        <v>390000</v>
      </c>
      <c r="N15" s="11">
        <f>'EJEC NO IMPRIMIR'!N15/'EJEC REGULAR'!$D$1</f>
        <v>304000</v>
      </c>
      <c r="O15" s="11">
        <f>'EJEC NO IMPRIMIR'!O15/'EJEC REGULAR'!$D$1</f>
        <v>550000</v>
      </c>
      <c r="P15" s="11">
        <f>'EJEC NO IMPRIMIR'!P15/'EJEC REGULAR'!$D$1</f>
        <v>1299633</v>
      </c>
      <c r="Q15" s="11">
        <f>'EJEC NO IMPRIMIR'!Q15/'EJEC REGULAR'!$D$1</f>
        <v>30817277</v>
      </c>
      <c r="R15" s="11">
        <f>'EJEC NO IMPRIMIR'!R15/'EJEC REGULAR'!$D$1</f>
        <v>977201</v>
      </c>
      <c r="S15" s="11">
        <f>'EJEC NO IMPRIMIR'!S15/'EJEC REGULAR'!$D$1</f>
        <v>132000</v>
      </c>
      <c r="T15" s="11">
        <f>'EJEC NO IMPRIMIR'!T15/'EJEC REGULAR'!$D$1</f>
        <v>1295140</v>
      </c>
      <c r="U15" s="11">
        <f>SUM(U16:U17)</f>
        <v>46632240</v>
      </c>
      <c r="V15" s="25"/>
      <c r="W15" s="5">
        <f t="shared" si="4"/>
        <v>45205100</v>
      </c>
      <c r="X15" s="25"/>
      <c r="Y15" s="25"/>
      <c r="Z15" s="69">
        <f t="shared" si="1"/>
        <v>45205100</v>
      </c>
      <c r="AA15" s="25"/>
      <c r="AB15" s="25"/>
      <c r="AD15" s="25">
        <f t="shared" si="2"/>
        <v>0</v>
      </c>
      <c r="AE15" s="25">
        <f t="shared" si="3"/>
        <v>45205100</v>
      </c>
      <c r="AF15" s="25"/>
    </row>
    <row r="16" spans="1:32" s="17" customFormat="1" ht="22.5" customHeight="1">
      <c r="A16" s="24"/>
      <c r="B16" s="22"/>
      <c r="D16" s="23" t="s">
        <v>3</v>
      </c>
      <c r="F16" s="11">
        <f>'EJEC NO IMPRIMIR'!F16/'EJEC REGULAR'!$D$1</f>
        <v>355677</v>
      </c>
      <c r="G16" s="11">
        <f>'EJEC NO IMPRIMIR'!G16/'EJEC REGULAR'!$D$1</f>
        <v>206492</v>
      </c>
      <c r="H16" s="11">
        <f>'EJEC NO IMPRIMIR'!H16/'EJEC REGULAR'!$D$1</f>
        <v>550000</v>
      </c>
      <c r="I16" s="11">
        <f>'EJEC NO IMPRIMIR'!I16/'EJEC REGULAR'!$D$1</f>
        <v>770000</v>
      </c>
      <c r="J16" s="11">
        <f>'EJEC NO IMPRIMIR'!J16/'EJEC REGULAR'!$D$1</f>
        <v>1110000</v>
      </c>
      <c r="K16" s="11">
        <f>'EJEC NO IMPRIMIR'!K16/'EJEC REGULAR'!$D$1</f>
        <v>7340000</v>
      </c>
      <c r="L16" s="11">
        <f>'EJEC NO IMPRIMIR'!L16/'EJEC REGULAR'!$D$1</f>
        <v>534820</v>
      </c>
      <c r="M16" s="11">
        <f>'EJEC NO IMPRIMIR'!M16/'EJEC REGULAR'!$D$1</f>
        <v>390000</v>
      </c>
      <c r="N16" s="11">
        <f>'EJEC NO IMPRIMIR'!N16/'EJEC REGULAR'!$D$1</f>
        <v>304000</v>
      </c>
      <c r="O16" s="11">
        <f>'EJEC NO IMPRIMIR'!O16/'EJEC REGULAR'!$D$1</f>
        <v>550000</v>
      </c>
      <c r="P16" s="11">
        <f>'EJEC NO IMPRIMIR'!P16/'EJEC REGULAR'!$D$1</f>
        <v>1051734</v>
      </c>
      <c r="Q16" s="11">
        <f>'EJEC NO IMPRIMIR'!Q16/'EJEC REGULAR'!$D$1</f>
        <v>760277</v>
      </c>
      <c r="R16" s="11">
        <f>'EJEC NO IMPRIMIR'!R16/'EJEC REGULAR'!$D$1</f>
        <v>930000</v>
      </c>
      <c r="S16" s="11">
        <f>'EJEC NO IMPRIMIR'!S16/'EJEC REGULAR'!$D$1</f>
        <v>132000</v>
      </c>
      <c r="T16" s="11">
        <f>'EJEC NO IMPRIMIR'!T16/'EJEC REGULAR'!$D$1</f>
        <v>656000</v>
      </c>
      <c r="U16" s="11">
        <f aca="true" t="shared" si="5" ref="U16:U24">SUM(F16:T16)</f>
        <v>15641000</v>
      </c>
      <c r="V16" s="25"/>
      <c r="W16" s="5">
        <f t="shared" si="4"/>
        <v>14853000</v>
      </c>
      <c r="X16" s="25"/>
      <c r="Y16" s="25"/>
      <c r="Z16" s="69">
        <f t="shared" si="1"/>
        <v>14853000</v>
      </c>
      <c r="AA16" s="25"/>
      <c r="AB16" s="25"/>
      <c r="AC16" s="25">
        <v>122660085000</v>
      </c>
      <c r="AD16" s="25">
        <f t="shared" si="2"/>
        <v>122660085</v>
      </c>
      <c r="AE16" s="25">
        <f t="shared" si="3"/>
        <v>-107807085</v>
      </c>
      <c r="AF16" s="25"/>
    </row>
    <row r="17" spans="1:32" s="17" customFormat="1" ht="22.5" customHeight="1">
      <c r="A17" s="24"/>
      <c r="B17" s="22"/>
      <c r="D17" s="23" t="s">
        <v>48</v>
      </c>
      <c r="F17" s="11">
        <f>'EJEC NO IMPRIMIR'!F17/'EJEC REGULAR'!$D$1</f>
        <v>0</v>
      </c>
      <c r="G17" s="11">
        <f>'EJEC NO IMPRIMIR'!G17/'EJEC REGULAR'!$D$1</f>
        <v>0</v>
      </c>
      <c r="H17" s="11">
        <f>'EJEC NO IMPRIMIR'!H17/'EJEC REGULAR'!$D$1</f>
        <v>0</v>
      </c>
      <c r="I17" s="11">
        <f>'EJEC NO IMPRIMIR'!I17/'EJEC REGULAR'!$D$1</f>
        <v>0</v>
      </c>
      <c r="J17" s="11">
        <f>'EJEC NO IMPRIMIR'!J17/'EJEC REGULAR'!$D$1</f>
        <v>0</v>
      </c>
      <c r="K17" s="11">
        <f>'EJEC NO IMPRIMIR'!K17/'EJEC REGULAR'!$D$1</f>
        <v>0</v>
      </c>
      <c r="L17" s="11">
        <f>'EJEC NO IMPRIMIR'!L17/'EJEC REGULAR'!$D$1</f>
        <v>0</v>
      </c>
      <c r="M17" s="11">
        <f>'EJEC NO IMPRIMIR'!M17/'EJEC REGULAR'!$D$1</f>
        <v>0</v>
      </c>
      <c r="N17" s="11">
        <f>'EJEC NO IMPRIMIR'!N17/'EJEC REGULAR'!$D$1</f>
        <v>0</v>
      </c>
      <c r="O17" s="11">
        <f>'EJEC NO IMPRIMIR'!O17/'EJEC REGULAR'!$D$1</f>
        <v>0</v>
      </c>
      <c r="P17" s="11">
        <f>'EJEC NO IMPRIMIR'!P17/'EJEC REGULAR'!$D$1</f>
        <v>247899</v>
      </c>
      <c r="Q17" s="11">
        <f>'EJEC NO IMPRIMIR'!Q17/'EJEC REGULAR'!$D$1</f>
        <v>30057000</v>
      </c>
      <c r="R17" s="11">
        <f>'EJEC NO IMPRIMIR'!R17/'EJEC REGULAR'!$D$1</f>
        <v>47201</v>
      </c>
      <c r="S17" s="11">
        <f>'EJEC NO IMPRIMIR'!S17/'EJEC REGULAR'!$D$1</f>
        <v>0</v>
      </c>
      <c r="T17" s="11">
        <f>'EJEC NO IMPRIMIR'!T17/'EJEC REGULAR'!$D$1</f>
        <v>639140</v>
      </c>
      <c r="U17" s="11">
        <f t="shared" si="5"/>
        <v>30991240</v>
      </c>
      <c r="V17" s="25"/>
      <c r="W17" s="5">
        <f t="shared" si="4"/>
        <v>30352100</v>
      </c>
      <c r="X17" s="25"/>
      <c r="Y17" s="25"/>
      <c r="Z17" s="69">
        <f t="shared" si="1"/>
        <v>30352100</v>
      </c>
      <c r="AA17" s="25"/>
      <c r="AB17" s="66"/>
      <c r="AC17" s="66">
        <v>809032850000</v>
      </c>
      <c r="AD17" s="66">
        <f t="shared" si="2"/>
        <v>809032850</v>
      </c>
      <c r="AE17" s="66">
        <f t="shared" si="3"/>
        <v>-778680750</v>
      </c>
      <c r="AF17" s="66"/>
    </row>
    <row r="18" spans="1:32" s="17" customFormat="1" ht="22.5" customHeight="1">
      <c r="A18" s="24"/>
      <c r="B18" s="22" t="s">
        <v>31</v>
      </c>
      <c r="D18" s="23" t="s">
        <v>46</v>
      </c>
      <c r="F18" s="11">
        <f>'EJEC NO IMPRIMIR'!F18/'EJEC REGULAR'!$D$1</f>
        <v>0</v>
      </c>
      <c r="G18" s="11">
        <f>'EJEC NO IMPRIMIR'!G18/'EJEC REGULAR'!$D$1</f>
        <v>0</v>
      </c>
      <c r="H18" s="11">
        <f>'EJEC NO IMPRIMIR'!H18/'EJEC REGULAR'!$D$1</f>
        <v>0</v>
      </c>
      <c r="I18" s="11">
        <f>'EJEC NO IMPRIMIR'!I18/'EJEC REGULAR'!$D$1</f>
        <v>0</v>
      </c>
      <c r="J18" s="11">
        <f>'EJEC NO IMPRIMIR'!J18/'EJEC REGULAR'!$D$1</f>
        <v>0</v>
      </c>
      <c r="K18" s="11">
        <f>'EJEC NO IMPRIMIR'!K18/'EJEC REGULAR'!$D$1</f>
        <v>0</v>
      </c>
      <c r="L18" s="11">
        <f>'EJEC NO IMPRIMIR'!L18/'EJEC REGULAR'!$D$1</f>
        <v>0</v>
      </c>
      <c r="M18" s="11">
        <f>'EJEC NO IMPRIMIR'!M18/'EJEC REGULAR'!$D$1</f>
        <v>0</v>
      </c>
      <c r="N18" s="11">
        <f>'EJEC NO IMPRIMIR'!N18/'EJEC REGULAR'!$D$1</f>
        <v>0</v>
      </c>
      <c r="O18" s="11">
        <f>'EJEC NO IMPRIMIR'!O18/'EJEC REGULAR'!$D$1</f>
        <v>0</v>
      </c>
      <c r="P18" s="11">
        <f>'EJEC NO IMPRIMIR'!P18/'EJEC REGULAR'!$D$1</f>
        <v>0</v>
      </c>
      <c r="Q18" s="11">
        <f>'EJEC NO IMPRIMIR'!Q18/'EJEC REGULAR'!$D$1</f>
        <v>0</v>
      </c>
      <c r="R18" s="11">
        <f>'EJEC NO IMPRIMIR'!R18/'EJEC REGULAR'!$D$1</f>
        <v>0</v>
      </c>
      <c r="S18" s="11">
        <f>'EJEC NO IMPRIMIR'!S18/'EJEC REGULAR'!$D$1</f>
        <v>0</v>
      </c>
      <c r="T18" s="11">
        <f>'EJEC NO IMPRIMIR'!T18/'EJEC REGULAR'!$D$1</f>
        <v>0</v>
      </c>
      <c r="U18" s="11">
        <f t="shared" si="5"/>
        <v>0</v>
      </c>
      <c r="V18" s="25"/>
      <c r="W18" s="5">
        <f t="shared" si="4"/>
        <v>0</v>
      </c>
      <c r="X18" s="25"/>
      <c r="Y18" s="25"/>
      <c r="Z18" s="69">
        <f t="shared" si="1"/>
        <v>0</v>
      </c>
      <c r="AA18" s="25"/>
      <c r="AB18" s="25"/>
      <c r="AC18" s="25">
        <v>321874632</v>
      </c>
      <c r="AD18" s="25">
        <f t="shared" si="2"/>
        <v>321874.632</v>
      </c>
      <c r="AE18" s="25">
        <f t="shared" si="3"/>
        <v>-321874.632</v>
      </c>
      <c r="AF18" s="25"/>
    </row>
    <row r="19" spans="1:32" s="17" customFormat="1" ht="22.5" customHeight="1">
      <c r="A19" s="24"/>
      <c r="B19" s="22" t="s">
        <v>4</v>
      </c>
      <c r="D19" s="23" t="s">
        <v>27</v>
      </c>
      <c r="F19" s="11">
        <f>'EJEC NO IMPRIMIR'!F19/'EJEC REGULAR'!$D$1</f>
        <v>0</v>
      </c>
      <c r="G19" s="11">
        <f>'EJEC NO IMPRIMIR'!G19/'EJEC REGULAR'!$D$1</f>
        <v>0</v>
      </c>
      <c r="H19" s="11">
        <f>'EJEC NO IMPRIMIR'!H19/'EJEC REGULAR'!$D$1</f>
        <v>0</v>
      </c>
      <c r="I19" s="11">
        <f>'EJEC NO IMPRIMIR'!I19/'EJEC REGULAR'!$D$1</f>
        <v>0</v>
      </c>
      <c r="J19" s="11">
        <f>'EJEC NO IMPRIMIR'!J19/'EJEC REGULAR'!$D$1</f>
        <v>0</v>
      </c>
      <c r="K19" s="11">
        <f>'EJEC NO IMPRIMIR'!K19/'EJEC REGULAR'!$D$1</f>
        <v>0</v>
      </c>
      <c r="L19" s="11">
        <f>'EJEC NO IMPRIMIR'!L19/'EJEC REGULAR'!$D$1</f>
        <v>0</v>
      </c>
      <c r="M19" s="11">
        <f>'EJEC NO IMPRIMIR'!M19/'EJEC REGULAR'!$D$1</f>
        <v>0</v>
      </c>
      <c r="N19" s="11">
        <f>'EJEC NO IMPRIMIR'!N19/'EJEC REGULAR'!$D$1</f>
        <v>0</v>
      </c>
      <c r="O19" s="11">
        <f>'EJEC NO IMPRIMIR'!O19/'EJEC REGULAR'!$D$1</f>
        <v>0</v>
      </c>
      <c r="P19" s="11">
        <f>'EJEC NO IMPRIMIR'!P19/'EJEC REGULAR'!$D$1</f>
        <v>0</v>
      </c>
      <c r="Q19" s="11">
        <f>'EJEC NO IMPRIMIR'!Q19/'EJEC REGULAR'!$D$1</f>
        <v>0</v>
      </c>
      <c r="R19" s="11">
        <f>'EJEC NO IMPRIMIR'!R19/'EJEC REGULAR'!$D$1</f>
        <v>0</v>
      </c>
      <c r="S19" s="11">
        <f>'EJEC NO IMPRIMIR'!S19/'EJEC REGULAR'!$D$1</f>
        <v>0</v>
      </c>
      <c r="T19" s="11">
        <f>'EJEC NO IMPRIMIR'!T19/'EJEC REGULAR'!$D$1</f>
        <v>0</v>
      </c>
      <c r="U19" s="11">
        <f t="shared" si="5"/>
        <v>0</v>
      </c>
      <c r="V19" s="25"/>
      <c r="W19" s="5">
        <f t="shared" si="4"/>
        <v>0</v>
      </c>
      <c r="X19" s="25"/>
      <c r="Y19" s="25"/>
      <c r="Z19" s="69">
        <f t="shared" si="1"/>
        <v>0</v>
      </c>
      <c r="AA19" s="25"/>
      <c r="AB19" s="25"/>
      <c r="AD19" s="25">
        <f t="shared" si="2"/>
        <v>0</v>
      </c>
      <c r="AE19" s="25">
        <f t="shared" si="3"/>
        <v>0</v>
      </c>
      <c r="AF19" s="25"/>
    </row>
    <row r="20" spans="1:32" s="17" customFormat="1" ht="22.5" customHeight="1">
      <c r="A20" s="24"/>
      <c r="B20" s="22" t="s">
        <v>71</v>
      </c>
      <c r="D20" s="23" t="s">
        <v>28</v>
      </c>
      <c r="F20" s="11">
        <f>'EJEC NO IMPRIMIR'!F20/'EJEC REGULAR'!$D$1</f>
        <v>0</v>
      </c>
      <c r="G20" s="11">
        <f>'EJEC NO IMPRIMIR'!G20/'EJEC REGULAR'!$D$1</f>
        <v>0</v>
      </c>
      <c r="H20" s="11">
        <f>'EJEC NO IMPRIMIR'!H20/'EJEC REGULAR'!$D$1</f>
        <v>0</v>
      </c>
      <c r="I20" s="11">
        <f>'EJEC NO IMPRIMIR'!I20/'EJEC REGULAR'!$D$1</f>
        <v>0</v>
      </c>
      <c r="J20" s="11">
        <f>'EJEC NO IMPRIMIR'!J20/'EJEC REGULAR'!$D$1</f>
        <v>0</v>
      </c>
      <c r="K20" s="11">
        <f>'EJEC NO IMPRIMIR'!K20/'EJEC REGULAR'!$D$1</f>
        <v>0</v>
      </c>
      <c r="L20" s="11">
        <f>'EJEC NO IMPRIMIR'!L20/'EJEC REGULAR'!$D$1</f>
        <v>0</v>
      </c>
      <c r="M20" s="11">
        <f>'EJEC NO IMPRIMIR'!M20/'EJEC REGULAR'!$D$1</f>
        <v>0</v>
      </c>
      <c r="N20" s="11">
        <f>'EJEC NO IMPRIMIR'!N20/'EJEC REGULAR'!$D$1</f>
        <v>0</v>
      </c>
      <c r="O20" s="11">
        <f>'EJEC NO IMPRIMIR'!O20/'EJEC REGULAR'!$D$1</f>
        <v>0</v>
      </c>
      <c r="P20" s="11">
        <f>'EJEC NO IMPRIMIR'!P20/'EJEC REGULAR'!$D$1</f>
        <v>0</v>
      </c>
      <c r="Q20" s="11">
        <f>'EJEC NO IMPRIMIR'!Q20/'EJEC REGULAR'!$D$1</f>
        <v>0</v>
      </c>
      <c r="R20" s="11">
        <f>'EJEC NO IMPRIMIR'!R20/'EJEC REGULAR'!$D$1</f>
        <v>0</v>
      </c>
      <c r="S20" s="11">
        <f>'EJEC NO IMPRIMIR'!S20/'EJEC REGULAR'!$D$1</f>
        <v>0</v>
      </c>
      <c r="T20" s="11">
        <f>'EJEC NO IMPRIMIR'!T20/'EJEC REGULAR'!$D$1</f>
        <v>0</v>
      </c>
      <c r="U20" s="11">
        <f t="shared" si="5"/>
        <v>0</v>
      </c>
      <c r="V20" s="25"/>
      <c r="W20" s="5">
        <f t="shared" si="4"/>
        <v>0</v>
      </c>
      <c r="X20" s="25"/>
      <c r="Y20" s="25"/>
      <c r="Z20" s="69">
        <f t="shared" si="1"/>
        <v>0</v>
      </c>
      <c r="AA20" s="25"/>
      <c r="AB20" s="25"/>
      <c r="AD20" s="25">
        <f t="shared" si="2"/>
        <v>0</v>
      </c>
      <c r="AE20" s="25">
        <f t="shared" si="3"/>
        <v>0</v>
      </c>
      <c r="AF20" s="25"/>
    </row>
    <row r="21" spans="1:32" s="17" customFormat="1" ht="22.5" customHeight="1">
      <c r="A21" s="24"/>
      <c r="B21" s="22" t="s">
        <v>72</v>
      </c>
      <c r="D21" s="23" t="s">
        <v>29</v>
      </c>
      <c r="F21" s="11">
        <f>'EJEC NO IMPRIMIR'!F21/'EJEC REGULAR'!$D$1</f>
        <v>249623.595</v>
      </c>
      <c r="G21" s="11">
        <f>'EJEC NO IMPRIMIR'!G21/'EJEC REGULAR'!$D$1</f>
        <v>82162.737</v>
      </c>
      <c r="H21" s="11">
        <f>'EJEC NO IMPRIMIR'!H21/'EJEC REGULAR'!$D$1</f>
        <v>250441.824</v>
      </c>
      <c r="I21" s="11">
        <f>'EJEC NO IMPRIMIR'!I21/'EJEC REGULAR'!$D$1</f>
        <v>255018.288</v>
      </c>
      <c r="J21" s="11">
        <f>'EJEC NO IMPRIMIR'!J21/'EJEC REGULAR'!$D$1</f>
        <v>394626.912</v>
      </c>
      <c r="K21" s="11">
        <f>'EJEC NO IMPRIMIR'!K21/'EJEC REGULAR'!$D$1</f>
        <v>3023474.835</v>
      </c>
      <c r="L21" s="11">
        <f>'EJEC NO IMPRIMIR'!L21/'EJEC REGULAR'!$D$1</f>
        <v>217681.132</v>
      </c>
      <c r="M21" s="11">
        <f>'EJEC NO IMPRIMIR'!M21/'EJEC REGULAR'!$D$1</f>
        <v>209423.972</v>
      </c>
      <c r="N21" s="11">
        <f>'EJEC NO IMPRIMIR'!N21/'EJEC REGULAR'!$D$1</f>
        <v>98087.16</v>
      </c>
      <c r="O21" s="11">
        <f>'EJEC NO IMPRIMIR'!O21/'EJEC REGULAR'!$D$1</f>
        <v>52954.778</v>
      </c>
      <c r="P21" s="11">
        <f>'EJEC NO IMPRIMIR'!P21/'EJEC REGULAR'!$D$1</f>
        <v>532283.484</v>
      </c>
      <c r="Q21" s="11">
        <f>'EJEC NO IMPRIMIR'!Q21/'EJEC REGULAR'!$D$1</f>
        <v>109805.596</v>
      </c>
      <c r="R21" s="11">
        <f>'EJEC NO IMPRIMIR'!R21/'EJEC REGULAR'!$D$1</f>
        <v>380008.026</v>
      </c>
      <c r="S21" s="11">
        <f>'EJEC NO IMPRIMIR'!S21/'EJEC REGULAR'!$D$1</f>
        <v>25427</v>
      </c>
      <c r="T21" s="11">
        <f>'EJEC NO IMPRIMIR'!T21/'EJEC REGULAR'!$D$1</f>
        <v>0</v>
      </c>
      <c r="U21" s="11">
        <f t="shared" si="5"/>
        <v>5881019.339</v>
      </c>
      <c r="V21" s="25"/>
      <c r="W21" s="5">
        <f t="shared" si="4"/>
        <v>5855592.339</v>
      </c>
      <c r="X21" s="25"/>
      <c r="Y21" s="25"/>
      <c r="Z21" s="69">
        <f t="shared" si="1"/>
        <v>5855592.339</v>
      </c>
      <c r="AA21" s="25"/>
      <c r="AB21" s="25"/>
      <c r="AC21" s="25">
        <v>4590792528</v>
      </c>
      <c r="AD21" s="25">
        <f t="shared" si="2"/>
        <v>4590792.528</v>
      </c>
      <c r="AE21" s="25">
        <f t="shared" si="3"/>
        <v>1264799.8109999998</v>
      </c>
      <c r="AF21" s="25"/>
    </row>
    <row r="22" spans="1:32" s="17" customFormat="1" ht="22.5" customHeight="1">
      <c r="A22" s="24"/>
      <c r="B22" s="22" t="s">
        <v>73</v>
      </c>
      <c r="D22" s="23" t="s">
        <v>51</v>
      </c>
      <c r="F22" s="11">
        <f>'EJEC NO IMPRIMIR'!F22/'EJEC REGULAR'!$D$1</f>
        <v>0</v>
      </c>
      <c r="G22" s="11">
        <f>'EJEC NO IMPRIMIR'!G22/'EJEC REGULAR'!$D$1</f>
        <v>0</v>
      </c>
      <c r="H22" s="11">
        <f>'EJEC NO IMPRIMIR'!H22/'EJEC REGULAR'!$D$1</f>
        <v>0</v>
      </c>
      <c r="I22" s="11">
        <f>'EJEC NO IMPRIMIR'!I22/'EJEC REGULAR'!$D$1</f>
        <v>0</v>
      </c>
      <c r="J22" s="11">
        <f>'EJEC NO IMPRIMIR'!J22/'EJEC REGULAR'!$D$1</f>
        <v>0</v>
      </c>
      <c r="K22" s="11">
        <f>'EJEC NO IMPRIMIR'!K22/'EJEC REGULAR'!$D$1</f>
        <v>0</v>
      </c>
      <c r="L22" s="11">
        <f>'EJEC NO IMPRIMIR'!L22/'EJEC REGULAR'!$D$1</f>
        <v>0</v>
      </c>
      <c r="M22" s="11">
        <f>'EJEC NO IMPRIMIR'!M22/'EJEC REGULAR'!$D$1</f>
        <v>0</v>
      </c>
      <c r="N22" s="11">
        <f>'EJEC NO IMPRIMIR'!N22/'EJEC REGULAR'!$D$1</f>
        <v>0</v>
      </c>
      <c r="O22" s="11">
        <f>'EJEC NO IMPRIMIR'!O22/'EJEC REGULAR'!$D$1</f>
        <v>0</v>
      </c>
      <c r="P22" s="11">
        <f>'EJEC NO IMPRIMIR'!P22/'EJEC REGULAR'!$D$1</f>
        <v>0</v>
      </c>
      <c r="Q22" s="11">
        <f>'EJEC NO IMPRIMIR'!Q22/'EJEC REGULAR'!$D$1</f>
        <v>16800000</v>
      </c>
      <c r="R22" s="11">
        <f>'EJEC NO IMPRIMIR'!R22/'EJEC REGULAR'!$D$1</f>
        <v>0</v>
      </c>
      <c r="S22" s="11">
        <f>'EJEC NO IMPRIMIR'!S22/'EJEC REGULAR'!$D$1</f>
        <v>0</v>
      </c>
      <c r="T22" s="11">
        <f>'EJEC NO IMPRIMIR'!T22/'EJEC REGULAR'!$D$1</f>
        <v>0</v>
      </c>
      <c r="U22" s="11">
        <f t="shared" si="5"/>
        <v>16800000</v>
      </c>
      <c r="V22" s="25"/>
      <c r="W22" s="5">
        <f t="shared" si="4"/>
        <v>16800000</v>
      </c>
      <c r="X22" s="25"/>
      <c r="Y22" s="59" t="e">
        <f>+#REF!</f>
        <v>#REF!</v>
      </c>
      <c r="Z22" s="69" t="e">
        <f t="shared" si="1"/>
        <v>#REF!</v>
      </c>
      <c r="AA22" s="25"/>
      <c r="AB22" s="25"/>
      <c r="AC22" s="25">
        <v>370760546774</v>
      </c>
      <c r="AD22" s="25">
        <f t="shared" si="2"/>
        <v>370760546.774</v>
      </c>
      <c r="AE22" s="25" t="e">
        <f t="shared" si="3"/>
        <v>#REF!</v>
      </c>
      <c r="AF22" s="25"/>
    </row>
    <row r="23" spans="1:32" s="17" customFormat="1" ht="22.5" customHeight="1">
      <c r="A23" s="24"/>
      <c r="B23" s="22">
        <v>14</v>
      </c>
      <c r="D23" s="23" t="s">
        <v>95</v>
      </c>
      <c r="F23" s="11">
        <f>'EJEC NO IMPRIMIR'!F23/'EJEC REGULAR'!$D$1</f>
        <v>0</v>
      </c>
      <c r="G23" s="11">
        <f>'EJEC NO IMPRIMIR'!G23/'EJEC REGULAR'!$D$1</f>
        <v>0</v>
      </c>
      <c r="H23" s="11">
        <f>'EJEC NO IMPRIMIR'!H23/'EJEC REGULAR'!$D$1</f>
        <v>0</v>
      </c>
      <c r="I23" s="11">
        <f>'EJEC NO IMPRIMIR'!I23/'EJEC REGULAR'!$D$1</f>
        <v>0</v>
      </c>
      <c r="J23" s="11">
        <f>'EJEC NO IMPRIMIR'!J23/'EJEC REGULAR'!$D$1</f>
        <v>0</v>
      </c>
      <c r="K23" s="11">
        <f>'EJEC NO IMPRIMIR'!K23/'EJEC REGULAR'!$D$1</f>
        <v>0</v>
      </c>
      <c r="L23" s="11">
        <f>'EJEC NO IMPRIMIR'!L23/'EJEC REGULAR'!$D$1</f>
        <v>0</v>
      </c>
      <c r="M23" s="11">
        <f>'EJEC NO IMPRIMIR'!M23/'EJEC REGULAR'!$D$1</f>
        <v>0</v>
      </c>
      <c r="N23" s="11">
        <f>'EJEC NO IMPRIMIR'!N23/'EJEC REGULAR'!$D$1</f>
        <v>0</v>
      </c>
      <c r="O23" s="11">
        <f>'EJEC NO IMPRIMIR'!O23/'EJEC REGULAR'!$D$1</f>
        <v>0</v>
      </c>
      <c r="P23" s="11">
        <f>'EJEC NO IMPRIMIR'!P23/'EJEC REGULAR'!$D$1</f>
        <v>0</v>
      </c>
      <c r="Q23" s="11">
        <f>'EJEC NO IMPRIMIR'!Q23/'EJEC REGULAR'!$D$1</f>
        <v>0</v>
      </c>
      <c r="R23" s="11">
        <f>'EJEC NO IMPRIMIR'!R23/'EJEC REGULAR'!$D$1</f>
        <v>0</v>
      </c>
      <c r="S23" s="11">
        <f>'EJEC NO IMPRIMIR'!S23/'EJEC REGULAR'!$D$1</f>
        <v>0</v>
      </c>
      <c r="T23" s="11">
        <f>'EJEC NO IMPRIMIR'!T23/'EJEC REGULAR'!$D$1</f>
        <v>0</v>
      </c>
      <c r="U23" s="11">
        <f t="shared" si="5"/>
        <v>0</v>
      </c>
      <c r="V23" s="25"/>
      <c r="W23" s="5">
        <f t="shared" si="4"/>
        <v>0</v>
      </c>
      <c r="X23" s="25"/>
      <c r="Y23" s="25"/>
      <c r="Z23" s="69">
        <f t="shared" si="1"/>
        <v>0</v>
      </c>
      <c r="AA23" s="25"/>
      <c r="AB23" s="25"/>
      <c r="AD23" s="25">
        <f t="shared" si="2"/>
        <v>0</v>
      </c>
      <c r="AE23" s="25">
        <f t="shared" si="3"/>
        <v>0</v>
      </c>
      <c r="AF23" s="25"/>
    </row>
    <row r="24" spans="1:32" s="17" customFormat="1" ht="22.5" customHeight="1">
      <c r="A24" s="24"/>
      <c r="B24" s="22" t="s">
        <v>74</v>
      </c>
      <c r="D24" s="23" t="s">
        <v>5</v>
      </c>
      <c r="F24" s="11">
        <f>'EJEC NO IMPRIMIR'!F24/'EJEC REGULAR'!$D$1</f>
        <v>292926.238</v>
      </c>
      <c r="G24" s="11">
        <f>'EJEC NO IMPRIMIR'!G24/'EJEC REGULAR'!$D$1</f>
        <v>67167.966</v>
      </c>
      <c r="H24" s="11">
        <f>'EJEC NO IMPRIMIR'!H24/'EJEC REGULAR'!$D$1</f>
        <v>46142.266</v>
      </c>
      <c r="I24" s="11">
        <f>'EJEC NO IMPRIMIR'!I24/'EJEC REGULAR'!$D$1</f>
        <v>2118306.517</v>
      </c>
      <c r="J24" s="11">
        <f>'EJEC NO IMPRIMIR'!J24/'EJEC REGULAR'!$D$1</f>
        <v>26228797.902</v>
      </c>
      <c r="K24" s="11">
        <f>'EJEC NO IMPRIMIR'!K24/'EJEC REGULAR'!$D$1</f>
        <v>26729193.979</v>
      </c>
      <c r="L24" s="11">
        <f>'EJEC NO IMPRIMIR'!L24/'EJEC REGULAR'!$D$1</f>
        <v>4610370.611</v>
      </c>
      <c r="M24" s="11">
        <f>'EJEC NO IMPRIMIR'!M24/'EJEC REGULAR'!$D$1</f>
        <v>3538406.103</v>
      </c>
      <c r="N24" s="11">
        <f>'EJEC NO IMPRIMIR'!N24/'EJEC REGULAR'!$D$1</f>
        <v>11981.448</v>
      </c>
      <c r="O24" s="11">
        <f>'EJEC NO IMPRIMIR'!O24/'EJEC REGULAR'!$D$1</f>
        <v>7582032.974</v>
      </c>
      <c r="P24" s="11">
        <f>'EJEC NO IMPRIMIR'!P24/'EJEC REGULAR'!$D$1</f>
        <v>1320141.548</v>
      </c>
      <c r="Q24" s="11">
        <f>'EJEC NO IMPRIMIR'!Q24/'EJEC REGULAR'!$D$1</f>
        <v>65261752.634</v>
      </c>
      <c r="R24" s="11">
        <f>'EJEC NO IMPRIMIR'!R24/'EJEC REGULAR'!$D$1</f>
        <v>914240.81</v>
      </c>
      <c r="S24" s="11">
        <f>'EJEC NO IMPRIMIR'!S24/'EJEC REGULAR'!$D$1</f>
        <v>0</v>
      </c>
      <c r="T24" s="11">
        <f>'EJEC NO IMPRIMIR'!T24/'EJEC REGULAR'!$D$1</f>
        <v>0</v>
      </c>
      <c r="U24" s="11">
        <f t="shared" si="5"/>
        <v>138721460.996</v>
      </c>
      <c r="V24" s="25"/>
      <c r="W24" s="5">
        <f t="shared" si="4"/>
        <v>138721460.996</v>
      </c>
      <c r="X24" s="25"/>
      <c r="Y24" s="25"/>
      <c r="Z24" s="69">
        <f t="shared" si="1"/>
        <v>138721460.996</v>
      </c>
      <c r="AA24" s="25"/>
      <c r="AB24" s="25"/>
      <c r="AC24" s="25">
        <v>30008336678</v>
      </c>
      <c r="AD24" s="25">
        <f t="shared" si="2"/>
        <v>30008336.678</v>
      </c>
      <c r="AE24" s="25">
        <f t="shared" si="3"/>
        <v>108713124.31799999</v>
      </c>
      <c r="AF24" s="25"/>
    </row>
    <row r="25" spans="1:32" s="49" customFormat="1" ht="24.75" customHeight="1">
      <c r="A25" s="41"/>
      <c r="B25" s="50"/>
      <c r="C25" s="43"/>
      <c r="D25" s="44" t="s">
        <v>6</v>
      </c>
      <c r="E25" s="45"/>
      <c r="F25" s="46">
        <f>SUM(F26,F27,F28,F29,F30,F31,F32,F41,F42,F46,F47,F48,F49)</f>
        <v>586550.846</v>
      </c>
      <c r="G25" s="46">
        <f aca="true" t="shared" si="6" ref="G25:Y25">SUM(G26,G27,G28,G29,G30,G31,G32,G41,G42,G46,G47,G48,G49)</f>
        <v>304417.9</v>
      </c>
      <c r="H25" s="46">
        <f t="shared" si="6"/>
        <v>875091.575</v>
      </c>
      <c r="I25" s="46">
        <f t="shared" si="6"/>
        <v>2903846.066</v>
      </c>
      <c r="J25" s="46">
        <f t="shared" si="6"/>
        <v>23443732.464</v>
      </c>
      <c r="K25" s="46">
        <f t="shared" si="6"/>
        <v>117196825.163</v>
      </c>
      <c r="L25" s="46">
        <f t="shared" si="6"/>
        <v>6332304.648</v>
      </c>
      <c r="M25" s="46">
        <f t="shared" si="6"/>
        <v>4411124.744</v>
      </c>
      <c r="N25" s="46">
        <f t="shared" si="6"/>
        <v>367921.764</v>
      </c>
      <c r="O25" s="46">
        <f t="shared" si="6"/>
        <v>12004131.513</v>
      </c>
      <c r="P25" s="46">
        <f t="shared" si="6"/>
        <v>2001386.2349999999</v>
      </c>
      <c r="Q25" s="46">
        <f t="shared" si="6"/>
        <v>37767551.083000004</v>
      </c>
      <c r="R25" s="46">
        <f t="shared" si="6"/>
        <v>1641373.861</v>
      </c>
      <c r="S25" s="46">
        <f t="shared" si="6"/>
        <v>197117</v>
      </c>
      <c r="T25" s="46">
        <f t="shared" si="6"/>
        <v>1654117</v>
      </c>
      <c r="U25" s="46">
        <f t="shared" si="6"/>
        <v>211687491.86200008</v>
      </c>
      <c r="V25" s="48"/>
      <c r="W25" s="46">
        <f t="shared" si="6"/>
        <v>209836257.86200008</v>
      </c>
      <c r="X25" s="48"/>
      <c r="Y25" s="46" t="e">
        <f t="shared" si="6"/>
        <v>#REF!</v>
      </c>
      <c r="Z25" s="25" t="e">
        <f t="shared" si="1"/>
        <v>#REF!</v>
      </c>
      <c r="AA25" s="48"/>
      <c r="AB25" s="48"/>
      <c r="AC25" s="25"/>
      <c r="AD25" s="48"/>
      <c r="AE25" s="48"/>
      <c r="AF25" s="48"/>
    </row>
    <row r="26" spans="1:32" s="17" customFormat="1" ht="22.5" customHeight="1">
      <c r="A26" s="24"/>
      <c r="B26" s="22" t="s">
        <v>7</v>
      </c>
      <c r="D26" s="23" t="s">
        <v>8</v>
      </c>
      <c r="F26" s="12">
        <f>'EJEC NO IMPRIMIR'!F26/'EJEC REGULAR'!$D$1</f>
        <v>357420.201</v>
      </c>
      <c r="G26" s="12">
        <f>'EJEC NO IMPRIMIR'!G26/'EJEC REGULAR'!$D$1</f>
        <v>194652.219</v>
      </c>
      <c r="H26" s="12">
        <f>'EJEC NO IMPRIMIR'!H26/'EJEC REGULAR'!$D$1</f>
        <v>561859.003</v>
      </c>
      <c r="I26" s="12">
        <f>'EJEC NO IMPRIMIR'!I26/'EJEC REGULAR'!$D$1</f>
        <v>732017.018</v>
      </c>
      <c r="J26" s="12">
        <f>'EJEC NO IMPRIMIR'!J26/'EJEC REGULAR'!$D$1</f>
        <v>1017918.204</v>
      </c>
      <c r="K26" s="12">
        <f>'EJEC NO IMPRIMIR'!K26/'EJEC REGULAR'!$D$1</f>
        <v>6695733.594</v>
      </c>
      <c r="L26" s="12">
        <f>'EJEC NO IMPRIMIR'!L26/'EJEC REGULAR'!$D$1</f>
        <v>516620.134</v>
      </c>
      <c r="M26" s="12">
        <f>'EJEC NO IMPRIMIR'!M26/'EJEC REGULAR'!$D$1</f>
        <v>400955.639</v>
      </c>
      <c r="N26" s="12">
        <f>'EJEC NO IMPRIMIR'!N26/'EJEC REGULAR'!$D$1</f>
        <v>323003.101</v>
      </c>
      <c r="O26" s="12">
        <f>'EJEC NO IMPRIMIR'!O26/'EJEC REGULAR'!$D$1</f>
        <v>399064.146</v>
      </c>
      <c r="P26" s="12">
        <f>'EJEC NO IMPRIMIR'!P26/'EJEC REGULAR'!$D$1</f>
        <v>1004270.715</v>
      </c>
      <c r="Q26" s="12">
        <f>'EJEC NO IMPRIMIR'!Q26/'EJEC REGULAR'!$D$1</f>
        <v>719604.564</v>
      </c>
      <c r="R26" s="12">
        <f>'EJEC NO IMPRIMIR'!R26/'EJEC REGULAR'!$D$1</f>
        <v>905819.406</v>
      </c>
      <c r="S26" s="12">
        <f>'EJEC NO IMPRIMIR'!S26/'EJEC REGULAR'!$D$1</f>
        <v>120698</v>
      </c>
      <c r="T26" s="12">
        <f>'EJEC NO IMPRIMIR'!T26/'EJEC REGULAR'!$D$1</f>
        <v>673968</v>
      </c>
      <c r="U26" s="11">
        <f aca="true" t="shared" si="7" ref="U26:U31">SUM(F26:T26)</f>
        <v>14623603.943999998</v>
      </c>
      <c r="V26" s="25"/>
      <c r="W26" s="5">
        <f t="shared" si="4"/>
        <v>13828937.943999998</v>
      </c>
      <c r="X26" s="25"/>
      <c r="Y26" s="59" t="e">
        <f>+#REF!</f>
        <v>#REF!</v>
      </c>
      <c r="Z26" s="25" t="e">
        <f t="shared" si="1"/>
        <v>#REF!</v>
      </c>
      <c r="AA26" s="25"/>
      <c r="AB26" s="25"/>
      <c r="AC26" s="25">
        <v>123974792808</v>
      </c>
      <c r="AD26" s="25">
        <f t="shared" si="2"/>
        <v>123974792.808</v>
      </c>
      <c r="AE26" s="25" t="e">
        <f>+Z26-AD26</f>
        <v>#REF!</v>
      </c>
      <c r="AF26" s="25"/>
    </row>
    <row r="27" spans="1:32" s="17" customFormat="1" ht="22.5" customHeight="1">
      <c r="A27" s="24"/>
      <c r="B27" s="22" t="s">
        <v>9</v>
      </c>
      <c r="D27" s="23" t="s">
        <v>10</v>
      </c>
      <c r="F27" s="11">
        <f>'EJEC NO IMPRIMIR'!F27/'EJEC REGULAR'!$D$1</f>
        <v>4963.873</v>
      </c>
      <c r="G27" s="11">
        <f>'EJEC NO IMPRIMIR'!G27/'EJEC REGULAR'!$D$1</f>
        <v>5717.453</v>
      </c>
      <c r="H27" s="11">
        <f>'EJEC NO IMPRIMIR'!H27/'EJEC REGULAR'!$D$1</f>
        <v>10169.595</v>
      </c>
      <c r="I27" s="11">
        <f>'EJEC NO IMPRIMIR'!I27/'EJEC REGULAR'!$D$1</f>
        <v>16108.914</v>
      </c>
      <c r="J27" s="11">
        <f>'EJEC NO IMPRIMIR'!J27/'EJEC REGULAR'!$D$1</f>
        <v>48044.616</v>
      </c>
      <c r="K27" s="11">
        <f>'EJEC NO IMPRIMIR'!K27/'EJEC REGULAR'!$D$1</f>
        <v>429748.686</v>
      </c>
      <c r="L27" s="11">
        <f>'EJEC NO IMPRIMIR'!L27/'EJEC REGULAR'!$D$1</f>
        <v>20688.643</v>
      </c>
      <c r="M27" s="11">
        <f>'EJEC NO IMPRIMIR'!M27/'EJEC REGULAR'!$D$1</f>
        <v>12207.167</v>
      </c>
      <c r="N27" s="11">
        <f>'EJEC NO IMPRIMIR'!N27/'EJEC REGULAR'!$D$1</f>
        <v>6813.629</v>
      </c>
      <c r="O27" s="11">
        <f>'EJEC NO IMPRIMIR'!O27/'EJEC REGULAR'!$D$1</f>
        <v>31108.404</v>
      </c>
      <c r="P27" s="11">
        <f>'EJEC NO IMPRIMIR'!P27/'EJEC REGULAR'!$D$1</f>
        <v>251160.063</v>
      </c>
      <c r="Q27" s="11">
        <f>'EJEC NO IMPRIMIR'!Q27/'EJEC REGULAR'!$D$1</f>
        <v>50999.816</v>
      </c>
      <c r="R27" s="11">
        <f>'EJEC NO IMPRIMIR'!R27/'EJEC REGULAR'!$D$1</f>
        <v>53457.588</v>
      </c>
      <c r="S27" s="11">
        <f>'EJEC NO IMPRIMIR'!S27/'EJEC REGULAR'!$D$1</f>
        <v>6518</v>
      </c>
      <c r="T27" s="11">
        <f>'EJEC NO IMPRIMIR'!T27/'EJEC REGULAR'!$D$1</f>
        <v>68474</v>
      </c>
      <c r="U27" s="11">
        <f t="shared" si="7"/>
        <v>1016180.4469999999</v>
      </c>
      <c r="V27" s="25"/>
      <c r="W27" s="5">
        <f t="shared" si="4"/>
        <v>941188.4469999999</v>
      </c>
      <c r="X27" s="25"/>
      <c r="Y27" s="59" t="e">
        <f>+#REF!</f>
        <v>#REF!</v>
      </c>
      <c r="Z27" s="25" t="e">
        <f t="shared" si="1"/>
        <v>#REF!</v>
      </c>
      <c r="AA27" s="25"/>
      <c r="AB27" s="25"/>
      <c r="AC27" s="25">
        <v>8478333006</v>
      </c>
      <c r="AD27" s="25">
        <f t="shared" si="2"/>
        <v>8478333.006</v>
      </c>
      <c r="AE27" s="25" t="e">
        <f aca="true" t="shared" si="8" ref="AE27:AE48">+Z27-AD27</f>
        <v>#REF!</v>
      </c>
      <c r="AF27" s="25"/>
    </row>
    <row r="28" spans="1:32" s="17" customFormat="1" ht="22.5" customHeight="1">
      <c r="A28" s="24"/>
      <c r="B28" s="22" t="s">
        <v>11</v>
      </c>
      <c r="D28" s="23" t="s">
        <v>52</v>
      </c>
      <c r="F28" s="11">
        <f>'EJEC NO IMPRIMIR'!F28/'EJEC REGULAR'!$D$1</f>
        <v>86938.192</v>
      </c>
      <c r="G28" s="11">
        <f>'EJEC NO IMPRIMIR'!G28/'EJEC REGULAR'!$D$1</f>
        <v>0</v>
      </c>
      <c r="H28" s="11">
        <f>'EJEC NO IMPRIMIR'!H28/'EJEC REGULAR'!$D$1</f>
        <v>212413.399</v>
      </c>
      <c r="I28" s="11">
        <f>'EJEC NO IMPRIMIR'!I28/'EJEC REGULAR'!$D$1</f>
        <v>121204.634</v>
      </c>
      <c r="J28" s="11">
        <f>'EJEC NO IMPRIMIR'!J28/'EJEC REGULAR'!$D$1</f>
        <v>31208.516</v>
      </c>
      <c r="K28" s="11">
        <f>'EJEC NO IMPRIMIR'!K28/'EJEC REGULAR'!$D$1</f>
        <v>846201.778</v>
      </c>
      <c r="L28" s="11">
        <f>'EJEC NO IMPRIMIR'!L28/'EJEC REGULAR'!$D$1</f>
        <v>20508.741</v>
      </c>
      <c r="M28" s="11">
        <f>'EJEC NO IMPRIMIR'!M28/'EJEC REGULAR'!$D$1</f>
        <v>22589.415</v>
      </c>
      <c r="N28" s="11">
        <f>'EJEC NO IMPRIMIR'!N28/'EJEC REGULAR'!$D$1</f>
        <v>0</v>
      </c>
      <c r="O28" s="11">
        <f>'EJEC NO IMPRIMIR'!O28/'EJEC REGULAR'!$D$1</f>
        <v>0</v>
      </c>
      <c r="P28" s="11">
        <f>'EJEC NO IMPRIMIR'!P28/'EJEC REGULAR'!$D$1</f>
        <v>84119.622</v>
      </c>
      <c r="Q28" s="11">
        <f>'EJEC NO IMPRIMIR'!Q28/'EJEC REGULAR'!$D$1</f>
        <v>18296.666</v>
      </c>
      <c r="R28" s="11">
        <f>'EJEC NO IMPRIMIR'!R28/'EJEC REGULAR'!$D$1</f>
        <v>0</v>
      </c>
      <c r="S28" s="11">
        <f>'EJEC NO IMPRIMIR'!S28/'EJEC REGULAR'!$D$1</f>
        <v>0</v>
      </c>
      <c r="T28" s="11">
        <f>'EJEC NO IMPRIMIR'!T28/'EJEC REGULAR'!$D$1</f>
        <v>0</v>
      </c>
      <c r="U28" s="11">
        <f t="shared" si="7"/>
        <v>1443480.963</v>
      </c>
      <c r="V28" s="25"/>
      <c r="W28" s="5">
        <f t="shared" si="4"/>
        <v>1443480.963</v>
      </c>
      <c r="X28" s="25"/>
      <c r="Y28" s="25"/>
      <c r="Z28" s="25">
        <f t="shared" si="1"/>
        <v>1443480.963</v>
      </c>
      <c r="AA28" s="25"/>
      <c r="AB28" s="25"/>
      <c r="AC28" s="25">
        <v>2901888644</v>
      </c>
      <c r="AD28" s="25">
        <f t="shared" si="2"/>
        <v>2901888.644</v>
      </c>
      <c r="AE28" s="25">
        <f t="shared" si="8"/>
        <v>-1458407.6809999999</v>
      </c>
      <c r="AF28" s="25"/>
    </row>
    <row r="29" spans="1:32" s="17" customFormat="1" ht="22.5" customHeight="1">
      <c r="A29" s="24"/>
      <c r="B29" s="22" t="s">
        <v>12</v>
      </c>
      <c r="D29" s="23" t="s">
        <v>14</v>
      </c>
      <c r="F29" s="11">
        <f>'EJEC NO IMPRIMIR'!F29/'EJEC REGULAR'!$D$1</f>
        <v>75129.96</v>
      </c>
      <c r="G29" s="11">
        <f>'EJEC NO IMPRIMIR'!G29/'EJEC REGULAR'!$D$1</f>
        <v>0</v>
      </c>
      <c r="H29" s="11">
        <f>'EJEC NO IMPRIMIR'!H29/'EJEC REGULAR'!$D$1</f>
        <v>0</v>
      </c>
      <c r="I29" s="11">
        <f>'EJEC NO IMPRIMIR'!I29/'EJEC REGULAR'!$D$1</f>
        <v>0</v>
      </c>
      <c r="J29" s="11">
        <f>'EJEC NO IMPRIMIR'!J29/'EJEC REGULAR'!$D$1</f>
        <v>0</v>
      </c>
      <c r="K29" s="11">
        <f>'EJEC NO IMPRIMIR'!K29/'EJEC REGULAR'!$D$1</f>
        <v>0</v>
      </c>
      <c r="L29" s="11">
        <f>'EJEC NO IMPRIMIR'!L29/'EJEC REGULAR'!$D$1</f>
        <v>0</v>
      </c>
      <c r="M29" s="11">
        <f>'EJEC NO IMPRIMIR'!M29/'EJEC REGULAR'!$D$1</f>
        <v>0</v>
      </c>
      <c r="N29" s="11">
        <f>'EJEC NO IMPRIMIR'!N29/'EJEC REGULAR'!$D$1</f>
        <v>0</v>
      </c>
      <c r="O29" s="11">
        <f>'EJEC NO IMPRIMIR'!O29/'EJEC REGULAR'!$D$1</f>
        <v>0</v>
      </c>
      <c r="P29" s="11">
        <f>'EJEC NO IMPRIMIR'!P29/'EJEC REGULAR'!$D$1</f>
        <v>0</v>
      </c>
      <c r="Q29" s="11">
        <f>'EJEC NO IMPRIMIR'!Q29/'EJEC REGULAR'!$D$1</f>
        <v>0</v>
      </c>
      <c r="R29" s="11">
        <f>'EJEC NO IMPRIMIR'!R29/'EJEC REGULAR'!$D$1</f>
        <v>0</v>
      </c>
      <c r="S29" s="11">
        <f>'EJEC NO IMPRIMIR'!S29/'EJEC REGULAR'!$D$1</f>
        <v>0</v>
      </c>
      <c r="T29" s="11">
        <f>'EJEC NO IMPRIMIR'!T29/'EJEC REGULAR'!$D$1</f>
        <v>0</v>
      </c>
      <c r="U29" s="11">
        <f t="shared" si="7"/>
        <v>75129.96</v>
      </c>
      <c r="V29" s="25"/>
      <c r="W29" s="5">
        <f t="shared" si="4"/>
        <v>75129.96</v>
      </c>
      <c r="X29" s="25"/>
      <c r="Y29" s="25"/>
      <c r="Z29" s="25">
        <f t="shared" si="1"/>
        <v>75129.96</v>
      </c>
      <c r="AA29" s="25"/>
      <c r="AB29" s="25"/>
      <c r="AC29" s="25">
        <v>536526757</v>
      </c>
      <c r="AD29" s="25">
        <f t="shared" si="2"/>
        <v>536526.757</v>
      </c>
      <c r="AE29" s="25">
        <f t="shared" si="8"/>
        <v>-461396.79699999996</v>
      </c>
      <c r="AF29" s="25"/>
    </row>
    <row r="30" spans="1:32" s="17" customFormat="1" ht="22.5" customHeight="1">
      <c r="A30" s="24"/>
      <c r="B30" s="22" t="s">
        <v>13</v>
      </c>
      <c r="D30" s="23" t="s">
        <v>30</v>
      </c>
      <c r="F30" s="11">
        <f>'EJEC NO IMPRIMIR'!F30/'EJEC REGULAR'!$D$1</f>
        <v>0</v>
      </c>
      <c r="G30" s="11">
        <f>'EJEC NO IMPRIMIR'!G30/'EJEC REGULAR'!$D$1</f>
        <v>0</v>
      </c>
      <c r="H30" s="11">
        <f>'EJEC NO IMPRIMIR'!H30/'EJEC REGULAR'!$D$1</f>
        <v>0</v>
      </c>
      <c r="I30" s="11">
        <f>'EJEC NO IMPRIMIR'!I30/'EJEC REGULAR'!$D$1</f>
        <v>0</v>
      </c>
      <c r="J30" s="11">
        <f>'EJEC NO IMPRIMIR'!J30/'EJEC REGULAR'!$D$1</f>
        <v>0</v>
      </c>
      <c r="K30" s="11">
        <f>'EJEC NO IMPRIMIR'!K30/'EJEC REGULAR'!$D$1</f>
        <v>0</v>
      </c>
      <c r="L30" s="11">
        <f>'EJEC NO IMPRIMIR'!L30/'EJEC REGULAR'!$D$1</f>
        <v>0</v>
      </c>
      <c r="M30" s="11">
        <f>'EJEC NO IMPRIMIR'!M30/'EJEC REGULAR'!$D$1</f>
        <v>0</v>
      </c>
      <c r="N30" s="11">
        <f>'EJEC NO IMPRIMIR'!N30/'EJEC REGULAR'!$D$1</f>
        <v>0</v>
      </c>
      <c r="O30" s="11">
        <f>'EJEC NO IMPRIMIR'!O30/'EJEC REGULAR'!$D$1</f>
        <v>0</v>
      </c>
      <c r="P30" s="11">
        <f>'EJEC NO IMPRIMIR'!P30/'EJEC REGULAR'!$D$1</f>
        <v>0</v>
      </c>
      <c r="Q30" s="11">
        <f>'EJEC NO IMPRIMIR'!Q30/'EJEC REGULAR'!$D$1</f>
        <v>0</v>
      </c>
      <c r="R30" s="11">
        <f>'EJEC NO IMPRIMIR'!R30/'EJEC REGULAR'!$D$1</f>
        <v>0</v>
      </c>
      <c r="S30" s="11">
        <f>'EJEC NO IMPRIMIR'!S30/'EJEC REGULAR'!$D$1</f>
        <v>5224</v>
      </c>
      <c r="T30" s="11">
        <f>'EJEC NO IMPRIMIR'!T30/'EJEC REGULAR'!$D$1</f>
        <v>0</v>
      </c>
      <c r="U30" s="11">
        <f t="shared" si="7"/>
        <v>5224</v>
      </c>
      <c r="V30" s="25"/>
      <c r="W30" s="5">
        <f t="shared" si="4"/>
        <v>0</v>
      </c>
      <c r="X30" s="25"/>
      <c r="Y30" s="25"/>
      <c r="Z30" s="25">
        <f t="shared" si="1"/>
        <v>0</v>
      </c>
      <c r="AA30" s="25"/>
      <c r="AB30" s="25"/>
      <c r="AD30" s="25">
        <f t="shared" si="2"/>
        <v>0</v>
      </c>
      <c r="AE30" s="25">
        <f t="shared" si="8"/>
        <v>0</v>
      </c>
      <c r="AF30" s="25"/>
    </row>
    <row r="31" spans="1:32" s="17" customFormat="1" ht="22.5" customHeight="1">
      <c r="A31" s="24"/>
      <c r="B31" s="22" t="s">
        <v>75</v>
      </c>
      <c r="D31" s="23" t="s">
        <v>67</v>
      </c>
      <c r="F31" s="11">
        <f>'EJEC NO IMPRIMIR'!F31/'EJEC REGULAR'!$D$1</f>
        <v>0</v>
      </c>
      <c r="G31" s="11">
        <f>'EJEC NO IMPRIMIR'!G31/'EJEC REGULAR'!$D$1</f>
        <v>0</v>
      </c>
      <c r="H31" s="11">
        <f>'EJEC NO IMPRIMIR'!H31/'EJEC REGULAR'!$D$1</f>
        <v>0</v>
      </c>
      <c r="I31" s="11">
        <f>'EJEC NO IMPRIMIR'!I31/'EJEC REGULAR'!$D$1</f>
        <v>0</v>
      </c>
      <c r="J31" s="11">
        <f>'EJEC NO IMPRIMIR'!J31/'EJEC REGULAR'!$D$1</f>
        <v>77886.378</v>
      </c>
      <c r="K31" s="11">
        <f>'EJEC NO IMPRIMIR'!K31/'EJEC REGULAR'!$D$1</f>
        <v>0</v>
      </c>
      <c r="L31" s="11">
        <f>'EJEC NO IMPRIMIR'!L31/'EJEC REGULAR'!$D$1</f>
        <v>0</v>
      </c>
      <c r="M31" s="11">
        <f>'EJEC NO IMPRIMIR'!M31/'EJEC REGULAR'!$D$1</f>
        <v>0</v>
      </c>
      <c r="N31" s="11">
        <f>'EJEC NO IMPRIMIR'!N31/'EJEC REGULAR'!$D$1</f>
        <v>0</v>
      </c>
      <c r="O31" s="11">
        <f>'EJEC NO IMPRIMIR'!O31/'EJEC REGULAR'!$D$1</f>
        <v>0</v>
      </c>
      <c r="P31" s="11">
        <f>'EJEC NO IMPRIMIR'!P31/'EJEC REGULAR'!$D$1</f>
        <v>0</v>
      </c>
      <c r="Q31" s="11">
        <f>'EJEC NO IMPRIMIR'!Q31/'EJEC REGULAR'!$D$1</f>
        <v>0</v>
      </c>
      <c r="R31" s="11">
        <f>'EJEC NO IMPRIMIR'!R31/'EJEC REGULAR'!$D$1</f>
        <v>0</v>
      </c>
      <c r="S31" s="11">
        <f>'EJEC NO IMPRIMIR'!S31/'EJEC REGULAR'!$D$1</f>
        <v>0</v>
      </c>
      <c r="T31" s="11">
        <f>'EJEC NO IMPRIMIR'!T31/'EJEC REGULAR'!$D$1</f>
        <v>0</v>
      </c>
      <c r="U31" s="11">
        <f t="shared" si="7"/>
        <v>77886.378</v>
      </c>
      <c r="V31" s="25"/>
      <c r="W31" s="5">
        <f t="shared" si="4"/>
        <v>77886.378</v>
      </c>
      <c r="X31" s="25"/>
      <c r="Y31" s="25"/>
      <c r="Z31" s="25">
        <f t="shared" si="1"/>
        <v>77886.378</v>
      </c>
      <c r="AA31" s="25"/>
      <c r="AB31" s="25"/>
      <c r="AC31" s="25">
        <v>1766087846</v>
      </c>
      <c r="AD31" s="25">
        <f t="shared" si="2"/>
        <v>1766087.846</v>
      </c>
      <c r="AE31" s="25">
        <f t="shared" si="8"/>
        <v>-1688201.4679999999</v>
      </c>
      <c r="AF31" s="25"/>
    </row>
    <row r="32" spans="1:32" s="15" customFormat="1" ht="22.5" customHeight="1">
      <c r="A32" s="24"/>
      <c r="B32" s="22" t="s">
        <v>76</v>
      </c>
      <c r="C32" s="17"/>
      <c r="D32" s="28" t="s">
        <v>68</v>
      </c>
      <c r="E32" s="17"/>
      <c r="F32" s="13">
        <f>'EJEC NO IMPRIMIR'!F32/'EJEC REGULAR'!$D$1</f>
        <v>128.998</v>
      </c>
      <c r="G32" s="13">
        <f>'EJEC NO IMPRIMIR'!G32/'EJEC REGULAR'!$D$1</f>
        <v>0</v>
      </c>
      <c r="H32" s="13">
        <f>'EJEC NO IMPRIMIR'!H32/'EJEC REGULAR'!$D$1</f>
        <v>0</v>
      </c>
      <c r="I32" s="13">
        <f>'EJEC NO IMPRIMIR'!I32/'EJEC REGULAR'!$D$1</f>
        <v>0</v>
      </c>
      <c r="J32" s="13">
        <f>'EJEC NO IMPRIMIR'!J32/'EJEC REGULAR'!$D$1</f>
        <v>0</v>
      </c>
      <c r="K32" s="13">
        <f>'EJEC NO IMPRIMIR'!K32/'EJEC REGULAR'!$D$1</f>
        <v>0</v>
      </c>
      <c r="L32" s="13">
        <f>'EJEC NO IMPRIMIR'!L32/'EJEC REGULAR'!$D$1</f>
        <v>0</v>
      </c>
      <c r="M32" s="13">
        <f>'EJEC NO IMPRIMIR'!M32/'EJEC REGULAR'!$D$1</f>
        <v>0</v>
      </c>
      <c r="N32" s="13">
        <f>'EJEC NO IMPRIMIR'!N32/'EJEC REGULAR'!$D$1</f>
        <v>0</v>
      </c>
      <c r="O32" s="13">
        <f>'EJEC NO IMPRIMIR'!O32/'EJEC REGULAR'!$D$1</f>
        <v>0</v>
      </c>
      <c r="P32" s="13">
        <f>'EJEC NO IMPRIMIR'!P32/'EJEC REGULAR'!$D$1</f>
        <v>0</v>
      </c>
      <c r="Q32" s="13">
        <f>'EJEC NO IMPRIMIR'!Q32/'EJEC REGULAR'!$D$1</f>
        <v>0</v>
      </c>
      <c r="R32" s="13">
        <f>'EJEC NO IMPRIMIR'!R32/'EJEC REGULAR'!$D$1</f>
        <v>0</v>
      </c>
      <c r="S32" s="13">
        <f>'EJEC NO IMPRIMIR'!S32/'EJEC REGULAR'!$D$1</f>
        <v>0</v>
      </c>
      <c r="T32" s="13">
        <f>'EJEC NO IMPRIMIR'!T32/'EJEC REGULAR'!$D$1</f>
        <v>0</v>
      </c>
      <c r="U32" s="11">
        <f>SUM(U33:U40)</f>
        <v>128.998</v>
      </c>
      <c r="V32" s="6"/>
      <c r="W32" s="5">
        <f t="shared" si="4"/>
        <v>128.998</v>
      </c>
      <c r="X32" s="6"/>
      <c r="Y32" s="5" t="e">
        <f>SUM(Y33:Y41)</f>
        <v>#REF!</v>
      </c>
      <c r="Z32" s="69" t="e">
        <f t="shared" si="1"/>
        <v>#REF!</v>
      </c>
      <c r="AA32" s="6"/>
      <c r="AB32" s="6"/>
      <c r="AC32" s="25">
        <v>2967276760</v>
      </c>
      <c r="AD32" s="25">
        <f t="shared" si="2"/>
        <v>2967276.76</v>
      </c>
      <c r="AE32" s="25" t="e">
        <f t="shared" si="8"/>
        <v>#REF!</v>
      </c>
      <c r="AF32" s="6"/>
    </row>
    <row r="33" spans="1:32" s="17" customFormat="1" ht="22.5" customHeight="1">
      <c r="A33" s="24"/>
      <c r="B33" s="38" t="s">
        <v>20</v>
      </c>
      <c r="C33" s="36"/>
      <c r="D33" s="39" t="s">
        <v>38</v>
      </c>
      <c r="F33" s="12">
        <f>'EJEC NO IMPRIMIR'!F33/'EJEC REGULAR'!$D$1</f>
        <v>0</v>
      </c>
      <c r="G33" s="12">
        <f>'EJEC NO IMPRIMIR'!G33/'EJEC REGULAR'!$D$1</f>
        <v>0</v>
      </c>
      <c r="H33" s="12">
        <f>'EJEC NO IMPRIMIR'!H33/'EJEC REGULAR'!$D$1</f>
        <v>0</v>
      </c>
      <c r="I33" s="12">
        <f>'EJEC NO IMPRIMIR'!I33/'EJEC REGULAR'!$D$1</f>
        <v>0</v>
      </c>
      <c r="J33" s="12">
        <f>'EJEC NO IMPRIMIR'!J33/'EJEC REGULAR'!$D$1</f>
        <v>0</v>
      </c>
      <c r="K33" s="12">
        <f>'EJEC NO IMPRIMIR'!K33/'EJEC REGULAR'!$D$1</f>
        <v>0</v>
      </c>
      <c r="L33" s="12">
        <f>'EJEC NO IMPRIMIR'!L33/'EJEC REGULAR'!$D$1</f>
        <v>0</v>
      </c>
      <c r="M33" s="12">
        <f>'EJEC NO IMPRIMIR'!M33/'EJEC REGULAR'!$D$1</f>
        <v>0</v>
      </c>
      <c r="N33" s="12">
        <f>'EJEC NO IMPRIMIR'!N33/'EJEC REGULAR'!$D$1</f>
        <v>0</v>
      </c>
      <c r="O33" s="12">
        <f>'EJEC NO IMPRIMIR'!O33/'EJEC REGULAR'!$D$1</f>
        <v>0</v>
      </c>
      <c r="P33" s="12">
        <f>'EJEC NO IMPRIMIR'!P33/'EJEC REGULAR'!$D$1</f>
        <v>0</v>
      </c>
      <c r="Q33" s="12">
        <f>'EJEC NO IMPRIMIR'!Q33/'EJEC REGULAR'!$D$1</f>
        <v>0</v>
      </c>
      <c r="R33" s="12">
        <f>'EJEC NO IMPRIMIR'!R33/'EJEC REGULAR'!$D$1</f>
        <v>0</v>
      </c>
      <c r="S33" s="12">
        <f>'EJEC NO IMPRIMIR'!S33/'EJEC REGULAR'!$D$1</f>
        <v>0</v>
      </c>
      <c r="T33" s="12">
        <f>'EJEC NO IMPRIMIR'!T33/'EJEC REGULAR'!$D$1</f>
        <v>0</v>
      </c>
      <c r="U33" s="12">
        <f aca="true" t="shared" si="9" ref="U33:U41">SUM(F33:T33)</f>
        <v>0</v>
      </c>
      <c r="V33" s="25"/>
      <c r="W33" s="5">
        <f t="shared" si="4"/>
        <v>0</v>
      </c>
      <c r="X33" s="25"/>
      <c r="Y33" s="25"/>
      <c r="Z33" s="69">
        <f t="shared" si="1"/>
        <v>0</v>
      </c>
      <c r="AA33" s="25"/>
      <c r="AB33" s="25"/>
      <c r="AD33" s="25">
        <f t="shared" si="2"/>
        <v>0</v>
      </c>
      <c r="AE33" s="25">
        <f t="shared" si="8"/>
        <v>0</v>
      </c>
      <c r="AF33" s="25"/>
    </row>
    <row r="34" spans="1:32" s="17" customFormat="1" ht="22.5" customHeight="1">
      <c r="A34" s="24"/>
      <c r="B34" s="26" t="s">
        <v>39</v>
      </c>
      <c r="D34" s="23" t="s">
        <v>98</v>
      </c>
      <c r="F34" s="11">
        <f>'EJEC NO IMPRIMIR'!F34/'EJEC REGULAR'!$D$1</f>
        <v>0</v>
      </c>
      <c r="G34" s="11">
        <f>'EJEC NO IMPRIMIR'!G34/'EJEC REGULAR'!$D$1</f>
        <v>0</v>
      </c>
      <c r="H34" s="11">
        <f>'EJEC NO IMPRIMIR'!H34/'EJEC REGULAR'!$D$1</f>
        <v>0</v>
      </c>
      <c r="I34" s="11">
        <f>'EJEC NO IMPRIMIR'!I34/'EJEC REGULAR'!$D$1</f>
        <v>0</v>
      </c>
      <c r="J34" s="11">
        <f>'EJEC NO IMPRIMIR'!J34/'EJEC REGULAR'!$D$1</f>
        <v>0</v>
      </c>
      <c r="K34" s="11">
        <f>'EJEC NO IMPRIMIR'!K34/'EJEC REGULAR'!$D$1</f>
        <v>0</v>
      </c>
      <c r="L34" s="11">
        <f>'EJEC NO IMPRIMIR'!L34/'EJEC REGULAR'!$D$1</f>
        <v>0</v>
      </c>
      <c r="M34" s="11">
        <f>'EJEC NO IMPRIMIR'!M34/'EJEC REGULAR'!$D$1</f>
        <v>0</v>
      </c>
      <c r="N34" s="11">
        <f>'EJEC NO IMPRIMIR'!N34/'EJEC REGULAR'!$D$1</f>
        <v>0</v>
      </c>
      <c r="O34" s="11">
        <f>'EJEC NO IMPRIMIR'!O34/'EJEC REGULAR'!$D$1</f>
        <v>0</v>
      </c>
      <c r="P34" s="11">
        <f>'EJEC NO IMPRIMIR'!P34/'EJEC REGULAR'!$D$1</f>
        <v>0</v>
      </c>
      <c r="Q34" s="11">
        <f>'EJEC NO IMPRIMIR'!Q34/'EJEC REGULAR'!$D$1</f>
        <v>0</v>
      </c>
      <c r="R34" s="11">
        <f>'EJEC NO IMPRIMIR'!R34/'EJEC REGULAR'!$D$1</f>
        <v>0</v>
      </c>
      <c r="S34" s="11">
        <f>'EJEC NO IMPRIMIR'!S34/'EJEC REGULAR'!$D$1</f>
        <v>0</v>
      </c>
      <c r="T34" s="11">
        <f>'EJEC NO IMPRIMIR'!T34/'EJEC REGULAR'!$D$1</f>
        <v>0</v>
      </c>
      <c r="U34" s="11">
        <f t="shared" si="9"/>
        <v>0</v>
      </c>
      <c r="V34" s="25"/>
      <c r="W34" s="5">
        <f t="shared" si="4"/>
        <v>0</v>
      </c>
      <c r="X34" s="25"/>
      <c r="Y34" s="25"/>
      <c r="Z34" s="69">
        <f t="shared" si="1"/>
        <v>0</v>
      </c>
      <c r="AA34" s="25"/>
      <c r="AB34" s="25"/>
      <c r="AD34" s="25">
        <f t="shared" si="2"/>
        <v>0</v>
      </c>
      <c r="AE34" s="25">
        <f t="shared" si="8"/>
        <v>0</v>
      </c>
      <c r="AF34" s="25"/>
    </row>
    <row r="35" spans="1:32" s="17" customFormat="1" ht="22.5" customHeight="1">
      <c r="A35" s="24"/>
      <c r="B35" s="26" t="s">
        <v>31</v>
      </c>
      <c r="D35" s="23" t="s">
        <v>33</v>
      </c>
      <c r="F35" s="11">
        <f>'EJEC NO IMPRIMIR'!F35/'EJEC REGULAR'!$D$1</f>
        <v>0</v>
      </c>
      <c r="G35" s="11">
        <f>'EJEC NO IMPRIMIR'!G35/'EJEC REGULAR'!$D$1</f>
        <v>0</v>
      </c>
      <c r="H35" s="11">
        <f>'EJEC NO IMPRIMIR'!H35/'EJEC REGULAR'!$D$1</f>
        <v>0</v>
      </c>
      <c r="I35" s="11">
        <f>'EJEC NO IMPRIMIR'!I35/'EJEC REGULAR'!$D$1</f>
        <v>0</v>
      </c>
      <c r="J35" s="11">
        <f>'EJEC NO IMPRIMIR'!J35/'EJEC REGULAR'!$D$1</f>
        <v>0</v>
      </c>
      <c r="K35" s="11">
        <f>'EJEC NO IMPRIMIR'!K35/'EJEC REGULAR'!$D$1</f>
        <v>0</v>
      </c>
      <c r="L35" s="11">
        <f>'EJEC NO IMPRIMIR'!L35/'EJEC REGULAR'!$D$1</f>
        <v>0</v>
      </c>
      <c r="M35" s="11">
        <f>'EJEC NO IMPRIMIR'!M35/'EJEC REGULAR'!$D$1</f>
        <v>0</v>
      </c>
      <c r="N35" s="11">
        <f>'EJEC NO IMPRIMIR'!N35/'EJEC REGULAR'!$D$1</f>
        <v>0</v>
      </c>
      <c r="O35" s="11">
        <f>'EJEC NO IMPRIMIR'!O35/'EJEC REGULAR'!$D$1</f>
        <v>0</v>
      </c>
      <c r="P35" s="11">
        <f>'EJEC NO IMPRIMIR'!P35/'EJEC REGULAR'!$D$1</f>
        <v>0</v>
      </c>
      <c r="Q35" s="11">
        <f>'EJEC NO IMPRIMIR'!Q35/'EJEC REGULAR'!$D$1</f>
        <v>0</v>
      </c>
      <c r="R35" s="11">
        <f>'EJEC NO IMPRIMIR'!R35/'EJEC REGULAR'!$D$1</f>
        <v>0</v>
      </c>
      <c r="S35" s="11">
        <f>'EJEC NO IMPRIMIR'!S35/'EJEC REGULAR'!$D$1</f>
        <v>0</v>
      </c>
      <c r="T35" s="11">
        <f>'EJEC NO IMPRIMIR'!T35/'EJEC REGULAR'!$D$1</f>
        <v>0</v>
      </c>
      <c r="U35" s="11">
        <f t="shared" si="9"/>
        <v>0</v>
      </c>
      <c r="V35" s="25"/>
      <c r="W35" s="5">
        <f t="shared" si="4"/>
        <v>0</v>
      </c>
      <c r="X35" s="25"/>
      <c r="Y35" s="58" t="e">
        <f>+#REF!</f>
        <v>#REF!</v>
      </c>
      <c r="Z35" s="69" t="e">
        <f t="shared" si="1"/>
        <v>#REF!</v>
      </c>
      <c r="AA35" s="25"/>
      <c r="AB35" s="25"/>
      <c r="AD35" s="25">
        <f t="shared" si="2"/>
        <v>0</v>
      </c>
      <c r="AE35" s="25"/>
      <c r="AF35" s="25"/>
    </row>
    <row r="36" spans="1:32" s="17" customFormat="1" ht="22.5" customHeight="1">
      <c r="A36" s="24"/>
      <c r="B36" s="26" t="s">
        <v>32</v>
      </c>
      <c r="D36" s="23" t="s">
        <v>34</v>
      </c>
      <c r="F36" s="11">
        <f>'EJEC NO IMPRIMIR'!F36/'EJEC REGULAR'!$D$1</f>
        <v>0</v>
      </c>
      <c r="G36" s="11">
        <f>'EJEC NO IMPRIMIR'!G36/'EJEC REGULAR'!$D$1</f>
        <v>0</v>
      </c>
      <c r="H36" s="11">
        <f>'EJEC NO IMPRIMIR'!H36/'EJEC REGULAR'!$D$1</f>
        <v>0</v>
      </c>
      <c r="I36" s="11">
        <f>'EJEC NO IMPRIMIR'!I36/'EJEC REGULAR'!$D$1</f>
        <v>0</v>
      </c>
      <c r="J36" s="11">
        <f>'EJEC NO IMPRIMIR'!J36/'EJEC REGULAR'!$D$1</f>
        <v>0</v>
      </c>
      <c r="K36" s="11">
        <f>'EJEC NO IMPRIMIR'!K36/'EJEC REGULAR'!$D$1</f>
        <v>0</v>
      </c>
      <c r="L36" s="11">
        <f>'EJEC NO IMPRIMIR'!L36/'EJEC REGULAR'!$D$1</f>
        <v>0</v>
      </c>
      <c r="M36" s="11">
        <f>'EJEC NO IMPRIMIR'!M36/'EJEC REGULAR'!$D$1</f>
        <v>0</v>
      </c>
      <c r="N36" s="11">
        <f>'EJEC NO IMPRIMIR'!N36/'EJEC REGULAR'!$D$1</f>
        <v>0</v>
      </c>
      <c r="O36" s="11">
        <f>'EJEC NO IMPRIMIR'!O36/'EJEC REGULAR'!$D$1</f>
        <v>0</v>
      </c>
      <c r="P36" s="11">
        <f>'EJEC NO IMPRIMIR'!P36/'EJEC REGULAR'!$D$1</f>
        <v>0</v>
      </c>
      <c r="Q36" s="11">
        <f>'EJEC NO IMPRIMIR'!Q36/'EJEC REGULAR'!$D$1</f>
        <v>0</v>
      </c>
      <c r="R36" s="11">
        <f>'EJEC NO IMPRIMIR'!R36/'EJEC REGULAR'!$D$1</f>
        <v>0</v>
      </c>
      <c r="S36" s="11">
        <f>'EJEC NO IMPRIMIR'!S36/'EJEC REGULAR'!$D$1</f>
        <v>0</v>
      </c>
      <c r="T36" s="11">
        <f>'EJEC NO IMPRIMIR'!T36/'EJEC REGULAR'!$D$1</f>
        <v>0</v>
      </c>
      <c r="U36" s="11">
        <f t="shared" si="9"/>
        <v>0</v>
      </c>
      <c r="V36" s="25"/>
      <c r="W36" s="5">
        <f t="shared" si="4"/>
        <v>0</v>
      </c>
      <c r="X36" s="25"/>
      <c r="Y36" s="58" t="e">
        <f>+#REF!</f>
        <v>#REF!</v>
      </c>
      <c r="Z36" s="69" t="e">
        <f t="shared" si="1"/>
        <v>#REF!</v>
      </c>
      <c r="AA36" s="25"/>
      <c r="AB36" s="25"/>
      <c r="AD36" s="25">
        <f t="shared" si="2"/>
        <v>0</v>
      </c>
      <c r="AE36" s="25"/>
      <c r="AF36" s="25"/>
    </row>
    <row r="37" spans="1:32" s="17" customFormat="1" ht="22.5" customHeight="1">
      <c r="A37" s="24"/>
      <c r="B37" s="26" t="s">
        <v>37</v>
      </c>
      <c r="D37" s="23" t="s">
        <v>47</v>
      </c>
      <c r="F37" s="11">
        <f>'EJEC NO IMPRIMIR'!F37/'EJEC REGULAR'!$D$1</f>
        <v>0</v>
      </c>
      <c r="G37" s="11">
        <f>'EJEC NO IMPRIMIR'!G37/'EJEC REGULAR'!$D$1</f>
        <v>0</v>
      </c>
      <c r="H37" s="11">
        <f>'EJEC NO IMPRIMIR'!H37/'EJEC REGULAR'!$D$1</f>
        <v>0</v>
      </c>
      <c r="I37" s="11">
        <f>'EJEC NO IMPRIMIR'!I37/'EJEC REGULAR'!$D$1</f>
        <v>0</v>
      </c>
      <c r="J37" s="11">
        <f>'EJEC NO IMPRIMIR'!J37/'EJEC REGULAR'!$D$1</f>
        <v>0</v>
      </c>
      <c r="K37" s="11">
        <f>'EJEC NO IMPRIMIR'!K37/'EJEC REGULAR'!$D$1</f>
        <v>0</v>
      </c>
      <c r="L37" s="11">
        <f>'EJEC NO IMPRIMIR'!L37/'EJEC REGULAR'!$D$1</f>
        <v>0</v>
      </c>
      <c r="M37" s="11">
        <f>'EJEC NO IMPRIMIR'!M37/'EJEC REGULAR'!$D$1</f>
        <v>0</v>
      </c>
      <c r="N37" s="11">
        <f>'EJEC NO IMPRIMIR'!N37/'EJEC REGULAR'!$D$1</f>
        <v>0</v>
      </c>
      <c r="O37" s="11">
        <f>'EJEC NO IMPRIMIR'!O37/'EJEC REGULAR'!$D$1</f>
        <v>0</v>
      </c>
      <c r="P37" s="11">
        <f>'EJEC NO IMPRIMIR'!P37/'EJEC REGULAR'!$D$1</f>
        <v>0</v>
      </c>
      <c r="Q37" s="11">
        <f>'EJEC NO IMPRIMIR'!Q37/'EJEC REGULAR'!$D$1</f>
        <v>0</v>
      </c>
      <c r="R37" s="11">
        <f>'EJEC NO IMPRIMIR'!R37/'EJEC REGULAR'!$D$1</f>
        <v>0</v>
      </c>
      <c r="S37" s="11">
        <f>'EJEC NO IMPRIMIR'!S37/'EJEC REGULAR'!$D$1</f>
        <v>0</v>
      </c>
      <c r="T37" s="11">
        <f>'EJEC NO IMPRIMIR'!T37/'EJEC REGULAR'!$D$1</f>
        <v>0</v>
      </c>
      <c r="U37" s="11">
        <f t="shared" si="9"/>
        <v>0</v>
      </c>
      <c r="V37" s="25"/>
      <c r="W37" s="5">
        <f t="shared" si="4"/>
        <v>0</v>
      </c>
      <c r="X37" s="25"/>
      <c r="Y37" s="58" t="e">
        <f>+#REF!</f>
        <v>#REF!</v>
      </c>
      <c r="Z37" s="69" t="e">
        <f t="shared" si="1"/>
        <v>#REF!</v>
      </c>
      <c r="AA37" s="25"/>
      <c r="AB37" s="25"/>
      <c r="AD37" s="25">
        <f t="shared" si="2"/>
        <v>0</v>
      </c>
      <c r="AE37" s="25"/>
      <c r="AF37" s="25"/>
    </row>
    <row r="38" spans="1:32" s="17" customFormat="1" ht="22.5" customHeight="1">
      <c r="A38" s="24"/>
      <c r="B38" s="26" t="s">
        <v>21</v>
      </c>
      <c r="D38" s="23" t="s">
        <v>36</v>
      </c>
      <c r="F38" s="11">
        <f>'EJEC NO IMPRIMIR'!F38/'EJEC REGULAR'!$D$1</f>
        <v>0</v>
      </c>
      <c r="G38" s="11">
        <f>'EJEC NO IMPRIMIR'!G38/'EJEC REGULAR'!$D$1</f>
        <v>0</v>
      </c>
      <c r="H38" s="11">
        <f>'EJEC NO IMPRIMIR'!H38/'EJEC REGULAR'!$D$1</f>
        <v>0</v>
      </c>
      <c r="I38" s="11">
        <f>'EJEC NO IMPRIMIR'!I38/'EJEC REGULAR'!$D$1</f>
        <v>0</v>
      </c>
      <c r="J38" s="11">
        <f>'EJEC NO IMPRIMIR'!J38/'EJEC REGULAR'!$D$1</f>
        <v>0</v>
      </c>
      <c r="K38" s="11">
        <f>'EJEC NO IMPRIMIR'!K38/'EJEC REGULAR'!$D$1</f>
        <v>0</v>
      </c>
      <c r="L38" s="11">
        <f>'EJEC NO IMPRIMIR'!L38/'EJEC REGULAR'!$D$1</f>
        <v>0</v>
      </c>
      <c r="M38" s="11">
        <f>'EJEC NO IMPRIMIR'!M38/'EJEC REGULAR'!$D$1</f>
        <v>0</v>
      </c>
      <c r="N38" s="11">
        <f>'EJEC NO IMPRIMIR'!N38/'EJEC REGULAR'!$D$1</f>
        <v>0</v>
      </c>
      <c r="O38" s="11">
        <f>'EJEC NO IMPRIMIR'!O38/'EJEC REGULAR'!$D$1</f>
        <v>0</v>
      </c>
      <c r="P38" s="11">
        <f>'EJEC NO IMPRIMIR'!P38/'EJEC REGULAR'!$D$1</f>
        <v>0</v>
      </c>
      <c r="Q38" s="11">
        <f>'EJEC NO IMPRIMIR'!Q38/'EJEC REGULAR'!$D$1</f>
        <v>0</v>
      </c>
      <c r="R38" s="11">
        <f>'EJEC NO IMPRIMIR'!R38/'EJEC REGULAR'!$D$1</f>
        <v>0</v>
      </c>
      <c r="S38" s="11">
        <f>'EJEC NO IMPRIMIR'!S38/'EJEC REGULAR'!$D$1</f>
        <v>0</v>
      </c>
      <c r="T38" s="11">
        <f>'EJEC NO IMPRIMIR'!T38/'EJEC REGULAR'!$D$1</f>
        <v>0</v>
      </c>
      <c r="U38" s="11">
        <f t="shared" si="9"/>
        <v>0</v>
      </c>
      <c r="V38" s="25"/>
      <c r="W38" s="5">
        <f t="shared" si="4"/>
        <v>0</v>
      </c>
      <c r="X38" s="25"/>
      <c r="Y38" s="58" t="e">
        <f>+#REF!</f>
        <v>#REF!</v>
      </c>
      <c r="Z38" s="69" t="e">
        <f t="shared" si="1"/>
        <v>#REF!</v>
      </c>
      <c r="AA38" s="25"/>
      <c r="AB38" s="25"/>
      <c r="AD38" s="25">
        <f t="shared" si="2"/>
        <v>0</v>
      </c>
      <c r="AE38" s="25"/>
      <c r="AF38" s="25"/>
    </row>
    <row r="39" spans="1:32" s="17" customFormat="1" ht="22.5" customHeight="1">
      <c r="A39" s="24"/>
      <c r="B39" s="26" t="s">
        <v>23</v>
      </c>
      <c r="D39" s="23" t="s">
        <v>35</v>
      </c>
      <c r="F39" s="11">
        <f>'EJEC NO IMPRIMIR'!F39/'EJEC REGULAR'!$D$1</f>
        <v>128.998</v>
      </c>
      <c r="G39" s="11">
        <f>'EJEC NO IMPRIMIR'!G39/'EJEC REGULAR'!$D$1</f>
        <v>0</v>
      </c>
      <c r="H39" s="11">
        <f>'EJEC NO IMPRIMIR'!H39/'EJEC REGULAR'!$D$1</f>
        <v>0</v>
      </c>
      <c r="I39" s="11">
        <f>'EJEC NO IMPRIMIR'!I39/'EJEC REGULAR'!$D$1</f>
        <v>0</v>
      </c>
      <c r="J39" s="11">
        <f>'EJEC NO IMPRIMIR'!J39/'EJEC REGULAR'!$D$1</f>
        <v>0</v>
      </c>
      <c r="K39" s="11">
        <f>'EJEC NO IMPRIMIR'!K39/'EJEC REGULAR'!$D$1</f>
        <v>0</v>
      </c>
      <c r="L39" s="11">
        <f>'EJEC NO IMPRIMIR'!L39/'EJEC REGULAR'!$D$1</f>
        <v>0</v>
      </c>
      <c r="M39" s="11">
        <f>'EJEC NO IMPRIMIR'!M39/'EJEC REGULAR'!$D$1</f>
        <v>0</v>
      </c>
      <c r="N39" s="11">
        <f>'EJEC NO IMPRIMIR'!N39/'EJEC REGULAR'!$D$1</f>
        <v>0</v>
      </c>
      <c r="O39" s="11">
        <f>'EJEC NO IMPRIMIR'!O39/'EJEC REGULAR'!$D$1</f>
        <v>0</v>
      </c>
      <c r="P39" s="11">
        <f>'EJEC NO IMPRIMIR'!P39/'EJEC REGULAR'!$D$1</f>
        <v>0</v>
      </c>
      <c r="Q39" s="11">
        <f>'EJEC NO IMPRIMIR'!Q39/'EJEC REGULAR'!$D$1</f>
        <v>0</v>
      </c>
      <c r="R39" s="11">
        <f>'EJEC NO IMPRIMIR'!R39/'EJEC REGULAR'!$D$1</f>
        <v>0</v>
      </c>
      <c r="S39" s="11">
        <f>'EJEC NO IMPRIMIR'!S39/'EJEC REGULAR'!$D$1</f>
        <v>0</v>
      </c>
      <c r="T39" s="11">
        <f>'EJEC NO IMPRIMIR'!T39/'EJEC REGULAR'!$D$1</f>
        <v>0</v>
      </c>
      <c r="U39" s="11">
        <f t="shared" si="9"/>
        <v>128.998</v>
      </c>
      <c r="V39" s="25"/>
      <c r="W39" s="5">
        <f t="shared" si="4"/>
        <v>128.998</v>
      </c>
      <c r="X39" s="25"/>
      <c r="Y39" s="58" t="e">
        <f>+#REF!</f>
        <v>#REF!</v>
      </c>
      <c r="Z39" s="69" t="e">
        <f t="shared" si="1"/>
        <v>#REF!</v>
      </c>
      <c r="AA39" s="25"/>
      <c r="AB39" s="25"/>
      <c r="AD39" s="25">
        <f t="shared" si="2"/>
        <v>0</v>
      </c>
      <c r="AE39" s="25"/>
      <c r="AF39" s="25"/>
    </row>
    <row r="40" spans="1:32" s="17" customFormat="1" ht="22.5" customHeight="1">
      <c r="A40" s="24"/>
      <c r="B40" s="26" t="s">
        <v>96</v>
      </c>
      <c r="D40" s="23" t="s">
        <v>97</v>
      </c>
      <c r="F40" s="11">
        <f>'EJEC NO IMPRIMIR'!F40/'EJEC REGULAR'!$D$1</f>
        <v>0</v>
      </c>
      <c r="G40" s="11">
        <f>'EJEC NO IMPRIMIR'!G40/'EJEC REGULAR'!$D$1</f>
        <v>0</v>
      </c>
      <c r="H40" s="11">
        <f>'EJEC NO IMPRIMIR'!H40/'EJEC REGULAR'!$D$1</f>
        <v>0</v>
      </c>
      <c r="I40" s="11">
        <f>'EJEC NO IMPRIMIR'!I40/'EJEC REGULAR'!$D$1</f>
        <v>0</v>
      </c>
      <c r="J40" s="11">
        <f>'EJEC NO IMPRIMIR'!J40/'EJEC REGULAR'!$D$1</f>
        <v>0</v>
      </c>
      <c r="K40" s="11">
        <f>'EJEC NO IMPRIMIR'!K40/'EJEC REGULAR'!$D$1</f>
        <v>0</v>
      </c>
      <c r="L40" s="11">
        <f>'EJEC NO IMPRIMIR'!L40/'EJEC REGULAR'!$D$1</f>
        <v>0</v>
      </c>
      <c r="M40" s="11">
        <f>'EJEC NO IMPRIMIR'!M40/'EJEC REGULAR'!$D$1</f>
        <v>0</v>
      </c>
      <c r="N40" s="11">
        <f>'EJEC NO IMPRIMIR'!N40/'EJEC REGULAR'!$D$1</f>
        <v>0</v>
      </c>
      <c r="O40" s="11">
        <f>'EJEC NO IMPRIMIR'!O40/'EJEC REGULAR'!$D$1</f>
        <v>0</v>
      </c>
      <c r="P40" s="11">
        <f>'EJEC NO IMPRIMIR'!P40/'EJEC REGULAR'!$D$1</f>
        <v>0</v>
      </c>
      <c r="Q40" s="11">
        <f>'EJEC NO IMPRIMIR'!Q40/'EJEC REGULAR'!$D$1</f>
        <v>0</v>
      </c>
      <c r="R40" s="11">
        <f>'EJEC NO IMPRIMIR'!R40/'EJEC REGULAR'!$D$1</f>
        <v>0</v>
      </c>
      <c r="S40" s="11">
        <f>'EJEC NO IMPRIMIR'!S40/'EJEC REGULAR'!$D$1</f>
        <v>0</v>
      </c>
      <c r="T40" s="11">
        <f>'EJEC NO IMPRIMIR'!T40/'EJEC REGULAR'!$D$1</f>
        <v>0</v>
      </c>
      <c r="U40" s="11">
        <f t="shared" si="9"/>
        <v>0</v>
      </c>
      <c r="V40" s="25"/>
      <c r="W40" s="5"/>
      <c r="X40" s="25"/>
      <c r="Y40" s="25"/>
      <c r="Z40" s="25">
        <f t="shared" si="1"/>
        <v>0</v>
      </c>
      <c r="AA40" s="25"/>
      <c r="AB40" s="25"/>
      <c r="AD40" s="25">
        <f t="shared" si="2"/>
        <v>0</v>
      </c>
      <c r="AE40" s="25"/>
      <c r="AF40" s="25"/>
    </row>
    <row r="41" spans="1:32" s="17" customFormat="1" ht="22.5" customHeight="1">
      <c r="A41" s="24"/>
      <c r="B41" s="29">
        <v>30</v>
      </c>
      <c r="C41" s="30"/>
      <c r="D41" s="31" t="s">
        <v>100</v>
      </c>
      <c r="F41" s="13">
        <f>'EJEC NO IMPRIMIR'!F41/'EJEC REGULAR'!$D$1</f>
        <v>0</v>
      </c>
      <c r="G41" s="13">
        <f>'EJEC NO IMPRIMIR'!G41/'EJEC REGULAR'!$D$1</f>
        <v>0</v>
      </c>
      <c r="H41" s="13">
        <f>'EJEC NO IMPRIMIR'!H41/'EJEC REGULAR'!$D$1</f>
        <v>0</v>
      </c>
      <c r="I41" s="13">
        <f>'EJEC NO IMPRIMIR'!I41/'EJEC REGULAR'!$D$1</f>
        <v>0</v>
      </c>
      <c r="J41" s="13">
        <f>'EJEC NO IMPRIMIR'!J41/'EJEC REGULAR'!$D$1</f>
        <v>0</v>
      </c>
      <c r="K41" s="13">
        <f>'EJEC NO IMPRIMIR'!K41/'EJEC REGULAR'!$D$1</f>
        <v>0</v>
      </c>
      <c r="L41" s="13">
        <f>'EJEC NO IMPRIMIR'!L41/'EJEC REGULAR'!$D$1</f>
        <v>0</v>
      </c>
      <c r="M41" s="13">
        <f>'EJEC NO IMPRIMIR'!M41/'EJEC REGULAR'!$D$1</f>
        <v>0</v>
      </c>
      <c r="N41" s="13">
        <f>'EJEC NO IMPRIMIR'!N41/'EJEC REGULAR'!$D$1</f>
        <v>0</v>
      </c>
      <c r="O41" s="13">
        <f>'EJEC NO IMPRIMIR'!O41/'EJEC REGULAR'!$D$1</f>
        <v>0</v>
      </c>
      <c r="P41" s="13">
        <f>'EJEC NO IMPRIMIR'!P41/'EJEC REGULAR'!$D$1</f>
        <v>0</v>
      </c>
      <c r="Q41" s="13">
        <f>'EJEC NO IMPRIMIR'!Q41/'EJEC REGULAR'!$D$1</f>
        <v>0</v>
      </c>
      <c r="R41" s="13">
        <f>'EJEC NO IMPRIMIR'!R41/'EJEC REGULAR'!$D$1</f>
        <v>0</v>
      </c>
      <c r="S41" s="13">
        <f>'EJEC NO IMPRIMIR'!S41/'EJEC REGULAR'!$D$1</f>
        <v>0</v>
      </c>
      <c r="T41" s="13">
        <f>'EJEC NO IMPRIMIR'!T41/'EJEC REGULAR'!$D$1</f>
        <v>0</v>
      </c>
      <c r="U41" s="11">
        <f t="shared" si="9"/>
        <v>0</v>
      </c>
      <c r="V41" s="25"/>
      <c r="W41" s="5">
        <f t="shared" si="4"/>
        <v>0</v>
      </c>
      <c r="X41" s="25"/>
      <c r="Y41" s="25"/>
      <c r="Z41" s="25">
        <f t="shared" si="1"/>
        <v>0</v>
      </c>
      <c r="AA41" s="25"/>
      <c r="AB41" s="25"/>
      <c r="AD41" s="25">
        <f t="shared" si="2"/>
        <v>0</v>
      </c>
      <c r="AE41" s="25">
        <f t="shared" si="8"/>
        <v>0</v>
      </c>
      <c r="AF41" s="25"/>
    </row>
    <row r="42" spans="1:32" ht="22.5" customHeight="1">
      <c r="A42" s="3"/>
      <c r="B42" s="29" t="s">
        <v>77</v>
      </c>
      <c r="C42" s="30"/>
      <c r="D42" s="31" t="s">
        <v>15</v>
      </c>
      <c r="E42" s="17"/>
      <c r="F42" s="51">
        <f>'EJEC NO IMPRIMIR'!F42/'EJEC REGULAR'!$D$1</f>
        <v>0</v>
      </c>
      <c r="G42" s="51">
        <f>'EJEC NO IMPRIMIR'!G42/'EJEC REGULAR'!$D$1</f>
        <v>0</v>
      </c>
      <c r="H42" s="51">
        <f>'EJEC NO IMPRIMIR'!H42/'EJEC REGULAR'!$D$1</f>
        <v>0</v>
      </c>
      <c r="I42" s="51">
        <f>'EJEC NO IMPRIMIR'!I42/'EJEC REGULAR'!$D$1</f>
        <v>0</v>
      </c>
      <c r="J42" s="51">
        <f>'EJEC NO IMPRIMIR'!J42/'EJEC REGULAR'!$D$1</f>
        <v>0</v>
      </c>
      <c r="K42" s="51">
        <f>'EJEC NO IMPRIMIR'!K42/'EJEC REGULAR'!$D$1</f>
        <v>0</v>
      </c>
      <c r="L42" s="51">
        <f>'EJEC NO IMPRIMIR'!L42/'EJEC REGULAR'!$D$1</f>
        <v>0</v>
      </c>
      <c r="M42" s="51">
        <f>'EJEC NO IMPRIMIR'!M42/'EJEC REGULAR'!$D$1</f>
        <v>839540.156</v>
      </c>
      <c r="N42" s="51">
        <f>'EJEC NO IMPRIMIR'!N42/'EJEC REGULAR'!$D$1</f>
        <v>0</v>
      </c>
      <c r="O42" s="51">
        <f>'EJEC NO IMPRIMIR'!O42/'EJEC REGULAR'!$D$1</f>
        <v>0</v>
      </c>
      <c r="P42" s="51">
        <f>'EJEC NO IMPRIMIR'!P42/'EJEC REGULAR'!$D$1</f>
        <v>0</v>
      </c>
      <c r="Q42" s="51">
        <f>'EJEC NO IMPRIMIR'!Q42/'EJEC REGULAR'!$D$1</f>
        <v>0</v>
      </c>
      <c r="R42" s="51">
        <f>'EJEC NO IMPRIMIR'!R42/'EJEC REGULAR'!$D$1</f>
        <v>0</v>
      </c>
      <c r="S42" s="51">
        <f>'EJEC NO IMPRIMIR'!S42/'EJEC REGULAR'!$D$1</f>
        <v>0</v>
      </c>
      <c r="T42" s="51">
        <f>'EJEC NO IMPRIMIR'!T42/'EJEC REGULAR'!$D$1</f>
        <v>0</v>
      </c>
      <c r="U42" s="51">
        <f>SUM(U43:U45)</f>
        <v>839540.156</v>
      </c>
      <c r="V42" s="2"/>
      <c r="W42" s="5">
        <f t="shared" si="4"/>
        <v>839540.156</v>
      </c>
      <c r="X42" s="2"/>
      <c r="Y42" s="58" t="e">
        <f>+#REF!</f>
        <v>#REF!</v>
      </c>
      <c r="Z42" s="25" t="e">
        <f t="shared" si="1"/>
        <v>#REF!</v>
      </c>
      <c r="AA42" s="2"/>
      <c r="AB42" s="2"/>
      <c r="AC42" s="6">
        <v>1013054537763</v>
      </c>
      <c r="AD42" s="25">
        <f t="shared" si="2"/>
        <v>1013054537.763</v>
      </c>
      <c r="AE42" s="25" t="e">
        <f t="shared" si="8"/>
        <v>#REF!</v>
      </c>
      <c r="AF42" s="2"/>
    </row>
    <row r="43" spans="1:32" s="17" customFormat="1" ht="22.5" customHeight="1">
      <c r="A43" s="24"/>
      <c r="B43" s="26" t="s">
        <v>20</v>
      </c>
      <c r="D43" s="23" t="s">
        <v>42</v>
      </c>
      <c r="F43" s="12">
        <f>'EJEC NO IMPRIMIR'!F43/'EJEC REGULAR'!$D$1</f>
        <v>0</v>
      </c>
      <c r="G43" s="12">
        <f>'EJEC NO IMPRIMIR'!G43/'EJEC REGULAR'!$D$1</f>
        <v>0</v>
      </c>
      <c r="H43" s="12">
        <f>'EJEC NO IMPRIMIR'!H43/'EJEC REGULAR'!$D$1</f>
        <v>0</v>
      </c>
      <c r="I43" s="12">
        <f>'EJEC NO IMPRIMIR'!I43/'EJEC REGULAR'!$D$1</f>
        <v>0</v>
      </c>
      <c r="J43" s="12">
        <f>'EJEC NO IMPRIMIR'!J43/'EJEC REGULAR'!$D$1</f>
        <v>0</v>
      </c>
      <c r="K43" s="12">
        <f>'EJEC NO IMPRIMIR'!K43/'EJEC REGULAR'!$D$1</f>
        <v>0</v>
      </c>
      <c r="L43" s="12">
        <f>'EJEC NO IMPRIMIR'!L43/'EJEC REGULAR'!$D$1</f>
        <v>0</v>
      </c>
      <c r="M43" s="12">
        <f>'EJEC NO IMPRIMIR'!M43/'EJEC REGULAR'!$D$1</f>
        <v>0</v>
      </c>
      <c r="N43" s="12">
        <f>'EJEC NO IMPRIMIR'!N43/'EJEC REGULAR'!$D$1</f>
        <v>0</v>
      </c>
      <c r="O43" s="12">
        <f>'EJEC NO IMPRIMIR'!O43/'EJEC REGULAR'!$D$1</f>
        <v>0</v>
      </c>
      <c r="P43" s="12">
        <f>'EJEC NO IMPRIMIR'!P43/'EJEC REGULAR'!$D$1</f>
        <v>0</v>
      </c>
      <c r="Q43" s="12">
        <f>'EJEC NO IMPRIMIR'!Q43/'EJEC REGULAR'!$D$1</f>
        <v>0</v>
      </c>
      <c r="R43" s="12">
        <f>'EJEC NO IMPRIMIR'!R43/'EJEC REGULAR'!$D$1</f>
        <v>0</v>
      </c>
      <c r="S43" s="12">
        <f>'EJEC NO IMPRIMIR'!S43/'EJEC REGULAR'!$D$1</f>
        <v>0</v>
      </c>
      <c r="T43" s="12">
        <f>'EJEC NO IMPRIMIR'!T43/'EJEC REGULAR'!$D$1</f>
        <v>0</v>
      </c>
      <c r="U43" s="11">
        <f aca="true" t="shared" si="10" ref="U43:U49">SUM(F43:T43)</f>
        <v>0</v>
      </c>
      <c r="V43" s="25"/>
      <c r="W43" s="5">
        <f t="shared" si="4"/>
        <v>0</v>
      </c>
      <c r="X43" s="25"/>
      <c r="Y43" s="58" t="e">
        <f>+#REF!</f>
        <v>#REF!</v>
      </c>
      <c r="Z43" s="69" t="e">
        <f t="shared" si="1"/>
        <v>#REF!</v>
      </c>
      <c r="AA43" s="25"/>
      <c r="AB43" s="25"/>
      <c r="AD43" s="25">
        <f t="shared" si="2"/>
        <v>0</v>
      </c>
      <c r="AE43" s="25"/>
      <c r="AF43" s="25"/>
    </row>
    <row r="44" spans="1:32" s="17" customFormat="1" ht="22.5" customHeight="1">
      <c r="A44" s="24"/>
      <c r="B44" s="26" t="s">
        <v>39</v>
      </c>
      <c r="D44" s="23" t="s">
        <v>43</v>
      </c>
      <c r="F44" s="11">
        <f>'EJEC NO IMPRIMIR'!F44/'EJEC REGULAR'!$D$1</f>
        <v>0</v>
      </c>
      <c r="G44" s="11">
        <f>'EJEC NO IMPRIMIR'!G44/'EJEC REGULAR'!$D$1</f>
        <v>0</v>
      </c>
      <c r="H44" s="11">
        <f>'EJEC NO IMPRIMIR'!H44/'EJEC REGULAR'!$D$1</f>
        <v>0</v>
      </c>
      <c r="I44" s="11">
        <f>'EJEC NO IMPRIMIR'!I44/'EJEC REGULAR'!$D$1</f>
        <v>0</v>
      </c>
      <c r="J44" s="11">
        <f>'EJEC NO IMPRIMIR'!J44/'EJEC REGULAR'!$D$1</f>
        <v>0</v>
      </c>
      <c r="K44" s="11">
        <f>'EJEC NO IMPRIMIR'!K44/'EJEC REGULAR'!$D$1</f>
        <v>0</v>
      </c>
      <c r="L44" s="11">
        <f>'EJEC NO IMPRIMIR'!L44/'EJEC REGULAR'!$D$1</f>
        <v>0</v>
      </c>
      <c r="M44" s="11">
        <f>'EJEC NO IMPRIMIR'!M44/'EJEC REGULAR'!$D$1</f>
        <v>839540.156</v>
      </c>
      <c r="N44" s="11">
        <f>'EJEC NO IMPRIMIR'!N44/'EJEC REGULAR'!$D$1</f>
        <v>0</v>
      </c>
      <c r="O44" s="11">
        <f>'EJEC NO IMPRIMIR'!O44/'EJEC REGULAR'!$D$1</f>
        <v>0</v>
      </c>
      <c r="P44" s="11">
        <f>'EJEC NO IMPRIMIR'!P44/'EJEC REGULAR'!$D$1</f>
        <v>0</v>
      </c>
      <c r="Q44" s="11">
        <f>'EJEC NO IMPRIMIR'!Q44/'EJEC REGULAR'!$D$1</f>
        <v>0</v>
      </c>
      <c r="R44" s="11">
        <f>'EJEC NO IMPRIMIR'!R44/'EJEC REGULAR'!$D$1</f>
        <v>0</v>
      </c>
      <c r="S44" s="11">
        <f>'EJEC NO IMPRIMIR'!S44/'EJEC REGULAR'!$D$1</f>
        <v>0</v>
      </c>
      <c r="T44" s="11">
        <f>'EJEC NO IMPRIMIR'!T44/'EJEC REGULAR'!$D$1</f>
        <v>0</v>
      </c>
      <c r="U44" s="11">
        <f t="shared" si="10"/>
        <v>839540.156</v>
      </c>
      <c r="V44" s="25"/>
      <c r="W44" s="5">
        <f t="shared" si="4"/>
        <v>839540.156</v>
      </c>
      <c r="X44" s="25"/>
      <c r="Y44" s="58" t="e">
        <f>+#REF!</f>
        <v>#REF!</v>
      </c>
      <c r="Z44" s="25" t="e">
        <f t="shared" si="1"/>
        <v>#REF!</v>
      </c>
      <c r="AA44" s="25"/>
      <c r="AB44" s="25"/>
      <c r="AD44" s="25">
        <f t="shared" si="2"/>
        <v>0</v>
      </c>
      <c r="AE44" s="25"/>
      <c r="AF44" s="25"/>
    </row>
    <row r="45" spans="1:32" s="17" customFormat="1" ht="22.5" customHeight="1">
      <c r="A45" s="24"/>
      <c r="B45" s="26" t="s">
        <v>31</v>
      </c>
      <c r="D45" s="23" t="s">
        <v>101</v>
      </c>
      <c r="F45" s="11">
        <f>'EJEC NO IMPRIMIR'!F45/'EJEC REGULAR'!$D$1</f>
        <v>0</v>
      </c>
      <c r="G45" s="11">
        <f>'EJEC NO IMPRIMIR'!G45/'EJEC REGULAR'!$D$1</f>
        <v>0</v>
      </c>
      <c r="H45" s="11">
        <f>'EJEC NO IMPRIMIR'!H45/'EJEC REGULAR'!$D$1</f>
        <v>0</v>
      </c>
      <c r="I45" s="11">
        <f>'EJEC NO IMPRIMIR'!I45/'EJEC REGULAR'!$D$1</f>
        <v>0</v>
      </c>
      <c r="J45" s="11">
        <f>'EJEC NO IMPRIMIR'!J45/'EJEC REGULAR'!$D$1</f>
        <v>0</v>
      </c>
      <c r="K45" s="11">
        <f>'EJEC NO IMPRIMIR'!K45/'EJEC REGULAR'!$D$1</f>
        <v>0</v>
      </c>
      <c r="L45" s="11">
        <f>'EJEC NO IMPRIMIR'!L45/'EJEC REGULAR'!$D$1</f>
        <v>0</v>
      </c>
      <c r="M45" s="11">
        <f>'EJEC NO IMPRIMIR'!M45/'EJEC REGULAR'!$D$1</f>
        <v>0</v>
      </c>
      <c r="N45" s="11">
        <f>'EJEC NO IMPRIMIR'!N45/'EJEC REGULAR'!$D$1</f>
        <v>0</v>
      </c>
      <c r="O45" s="11">
        <f>'EJEC NO IMPRIMIR'!O45/'EJEC REGULAR'!$D$1</f>
        <v>0</v>
      </c>
      <c r="P45" s="11">
        <f>'EJEC NO IMPRIMIR'!P45/'EJEC REGULAR'!$D$1</f>
        <v>0</v>
      </c>
      <c r="Q45" s="11">
        <f>'EJEC NO IMPRIMIR'!Q45/'EJEC REGULAR'!$D$1</f>
        <v>0</v>
      </c>
      <c r="R45" s="11">
        <f>'EJEC NO IMPRIMIR'!R45/'EJEC REGULAR'!$D$1</f>
        <v>0</v>
      </c>
      <c r="S45" s="11">
        <f>'EJEC NO IMPRIMIR'!S45/'EJEC REGULAR'!$D$1</f>
        <v>0</v>
      </c>
      <c r="T45" s="11">
        <f>'EJEC NO IMPRIMIR'!T45/'EJEC REGULAR'!$D$1</f>
        <v>0</v>
      </c>
      <c r="U45" s="11">
        <f t="shared" si="10"/>
        <v>0</v>
      </c>
      <c r="V45" s="25"/>
      <c r="W45" s="5">
        <f t="shared" si="4"/>
        <v>0</v>
      </c>
      <c r="X45" s="25"/>
      <c r="Y45" s="25"/>
      <c r="Z45" s="25">
        <f t="shared" si="1"/>
        <v>0</v>
      </c>
      <c r="AA45" s="25"/>
      <c r="AB45" s="25"/>
      <c r="AD45" s="25">
        <f t="shared" si="2"/>
        <v>0</v>
      </c>
      <c r="AE45" s="25">
        <f t="shared" si="8"/>
        <v>0</v>
      </c>
      <c r="AF45" s="25"/>
    </row>
    <row r="46" spans="1:32" s="17" customFormat="1" ht="22.5" customHeight="1">
      <c r="A46" s="24"/>
      <c r="B46" s="22" t="s">
        <v>16</v>
      </c>
      <c r="D46" s="23" t="s">
        <v>40</v>
      </c>
      <c r="F46" s="11">
        <f>'EJEC NO IMPRIMIR'!F46/'EJEC REGULAR'!$D$1</f>
        <v>0</v>
      </c>
      <c r="G46" s="11">
        <f>'EJEC NO IMPRIMIR'!G46/'EJEC REGULAR'!$D$1</f>
        <v>0</v>
      </c>
      <c r="H46" s="11">
        <f>'EJEC NO IMPRIMIR'!H46/'EJEC REGULAR'!$D$1</f>
        <v>0</v>
      </c>
      <c r="I46" s="11">
        <f>'EJEC NO IMPRIMIR'!I46/'EJEC REGULAR'!$D$1</f>
        <v>0</v>
      </c>
      <c r="J46" s="11">
        <f>'EJEC NO IMPRIMIR'!J46/'EJEC REGULAR'!$D$1</f>
        <v>0</v>
      </c>
      <c r="K46" s="11">
        <f>'EJEC NO IMPRIMIR'!K46/'EJEC REGULAR'!$D$1</f>
        <v>0</v>
      </c>
      <c r="L46" s="11">
        <f>'EJEC NO IMPRIMIR'!L46/'EJEC REGULAR'!$D$1</f>
        <v>0</v>
      </c>
      <c r="M46" s="11">
        <f>'EJEC NO IMPRIMIR'!M46/'EJEC REGULAR'!$D$1</f>
        <v>0</v>
      </c>
      <c r="N46" s="11">
        <f>'EJEC NO IMPRIMIR'!N46/'EJEC REGULAR'!$D$1</f>
        <v>0</v>
      </c>
      <c r="O46" s="11">
        <f>'EJEC NO IMPRIMIR'!O46/'EJEC REGULAR'!$D$1</f>
        <v>0</v>
      </c>
      <c r="P46" s="11">
        <f>'EJEC NO IMPRIMIR'!P46/'EJEC REGULAR'!$D$1</f>
        <v>0</v>
      </c>
      <c r="Q46" s="11">
        <f>'EJEC NO IMPRIMIR'!Q46/'EJEC REGULAR'!$D$1</f>
        <v>0</v>
      </c>
      <c r="R46" s="11">
        <f>'EJEC NO IMPRIMIR'!R46/'EJEC REGULAR'!$D$1</f>
        <v>0</v>
      </c>
      <c r="S46" s="11">
        <f>'EJEC NO IMPRIMIR'!S46/'EJEC REGULAR'!$D$1</f>
        <v>0</v>
      </c>
      <c r="T46" s="11">
        <f>'EJEC NO IMPRIMIR'!T46/'EJEC REGULAR'!$D$1</f>
        <v>0</v>
      </c>
      <c r="U46" s="11">
        <f t="shared" si="10"/>
        <v>0</v>
      </c>
      <c r="V46" s="25"/>
      <c r="W46" s="5">
        <f t="shared" si="4"/>
        <v>0</v>
      </c>
      <c r="X46" s="25"/>
      <c r="Y46" s="25"/>
      <c r="Z46" s="25">
        <f t="shared" si="1"/>
        <v>0</v>
      </c>
      <c r="AA46" s="25"/>
      <c r="AB46" s="25"/>
      <c r="AC46" s="2"/>
      <c r="AD46" s="25">
        <f t="shared" si="2"/>
        <v>0</v>
      </c>
      <c r="AE46" s="25">
        <f t="shared" si="8"/>
        <v>0</v>
      </c>
      <c r="AF46" s="25"/>
    </row>
    <row r="47" spans="1:32" s="17" customFormat="1" ht="22.5" customHeight="1">
      <c r="A47" s="24"/>
      <c r="B47" s="22" t="s">
        <v>17</v>
      </c>
      <c r="D47" s="23" t="s">
        <v>18</v>
      </c>
      <c r="F47" s="11">
        <f>'EJEC NO IMPRIMIR'!F47/'EJEC REGULAR'!$D$1</f>
        <v>0</v>
      </c>
      <c r="G47" s="11">
        <f>'EJEC NO IMPRIMIR'!G47/'EJEC REGULAR'!$D$1</f>
        <v>0</v>
      </c>
      <c r="H47" s="11">
        <f>'EJEC NO IMPRIMIR'!H47/'EJEC REGULAR'!$D$1</f>
        <v>0</v>
      </c>
      <c r="I47" s="11">
        <f>'EJEC NO IMPRIMIR'!I47/'EJEC REGULAR'!$D$1</f>
        <v>0</v>
      </c>
      <c r="J47" s="11">
        <f>'EJEC NO IMPRIMIR'!J47/'EJEC REGULAR'!$D$1</f>
        <v>0</v>
      </c>
      <c r="K47" s="11">
        <f>'EJEC NO IMPRIMIR'!K47/'EJEC REGULAR'!$D$1</f>
        <v>0</v>
      </c>
      <c r="L47" s="11">
        <f>'EJEC NO IMPRIMIR'!L47/'EJEC REGULAR'!$D$1</f>
        <v>0</v>
      </c>
      <c r="M47" s="11">
        <f>'EJEC NO IMPRIMIR'!M47/'EJEC REGULAR'!$D$1</f>
        <v>0</v>
      </c>
      <c r="N47" s="11">
        <f>'EJEC NO IMPRIMIR'!N47/'EJEC REGULAR'!$D$1</f>
        <v>0</v>
      </c>
      <c r="O47" s="11">
        <f>'EJEC NO IMPRIMIR'!O47/'EJEC REGULAR'!$D$1</f>
        <v>0</v>
      </c>
      <c r="P47" s="11">
        <f>'EJEC NO IMPRIMIR'!P47/'EJEC REGULAR'!$D$1</f>
        <v>0</v>
      </c>
      <c r="Q47" s="11">
        <f>'EJEC NO IMPRIMIR'!Q47/'EJEC REGULAR'!$D$1</f>
        <v>16976124.892</v>
      </c>
      <c r="R47" s="11">
        <f>'EJEC NO IMPRIMIR'!R47/'EJEC REGULAR'!$D$1</f>
        <v>0</v>
      </c>
      <c r="S47" s="11">
        <f>'EJEC NO IMPRIMIR'!S47/'EJEC REGULAR'!$D$1</f>
        <v>0</v>
      </c>
      <c r="T47" s="11">
        <f>'EJEC NO IMPRIMIR'!T47/'EJEC REGULAR'!$D$1</f>
        <v>0</v>
      </c>
      <c r="U47" s="11">
        <f t="shared" si="10"/>
        <v>16976124.892</v>
      </c>
      <c r="V47" s="25"/>
      <c r="W47" s="5">
        <f t="shared" si="4"/>
        <v>16976124.892</v>
      </c>
      <c r="X47" s="25"/>
      <c r="Y47" s="25"/>
      <c r="Z47" s="25">
        <f t="shared" si="1"/>
        <v>16976124.892</v>
      </c>
      <c r="AA47" s="25"/>
      <c r="AB47" s="25"/>
      <c r="AC47" s="25">
        <v>223663773070</v>
      </c>
      <c r="AD47" s="25">
        <f t="shared" si="2"/>
        <v>223663773.07</v>
      </c>
      <c r="AE47" s="25">
        <f t="shared" si="8"/>
        <v>-206687648.178</v>
      </c>
      <c r="AF47" s="25"/>
    </row>
    <row r="48" spans="1:32" s="17" customFormat="1" ht="22.5" customHeight="1">
      <c r="A48" s="24"/>
      <c r="B48" s="22" t="s">
        <v>78</v>
      </c>
      <c r="D48" s="23" t="s">
        <v>41</v>
      </c>
      <c r="F48" s="11">
        <f>'EJEC NO IMPRIMIR'!F48/'EJEC REGULAR'!$D$1</f>
        <v>61969.622</v>
      </c>
      <c r="G48" s="11">
        <f>'EJEC NO IMPRIMIR'!G48/'EJEC REGULAR'!$D$1</f>
        <v>104048.228</v>
      </c>
      <c r="H48" s="11">
        <f>'EJEC NO IMPRIMIR'!H48/'EJEC REGULAR'!$D$1</f>
        <v>90649.578</v>
      </c>
      <c r="I48" s="11">
        <f>'EJEC NO IMPRIMIR'!I48/'EJEC REGULAR'!$D$1</f>
        <v>2034515.5</v>
      </c>
      <c r="J48" s="11">
        <f>'EJEC NO IMPRIMIR'!J48/'EJEC REGULAR'!$D$1</f>
        <v>22268674.75</v>
      </c>
      <c r="K48" s="11">
        <f>'EJEC NO IMPRIMIR'!K48/'EJEC REGULAR'!$D$1</f>
        <v>109225141.105</v>
      </c>
      <c r="L48" s="11">
        <f>'EJEC NO IMPRIMIR'!L48/'EJEC REGULAR'!$D$1</f>
        <v>5774487.13</v>
      </c>
      <c r="M48" s="11">
        <f>'EJEC NO IMPRIMIR'!M48/'EJEC REGULAR'!$D$1</f>
        <v>3135832.367</v>
      </c>
      <c r="N48" s="11">
        <f>'EJEC NO IMPRIMIR'!N48/'EJEC REGULAR'!$D$1</f>
        <v>38105.034</v>
      </c>
      <c r="O48" s="11">
        <f>'EJEC NO IMPRIMIR'!O48/'EJEC REGULAR'!$D$1</f>
        <v>11573958.963</v>
      </c>
      <c r="P48" s="11">
        <f>'EJEC NO IMPRIMIR'!P48/'EJEC REGULAR'!$D$1</f>
        <v>661835.835</v>
      </c>
      <c r="Q48" s="11">
        <f>'EJEC NO IMPRIMIR'!Q48/'EJEC REGULAR'!$D$1</f>
        <v>20002525.145</v>
      </c>
      <c r="R48" s="11">
        <f>'EJEC NO IMPRIMIR'!R48/'EJEC REGULAR'!$D$1</f>
        <v>682096.867</v>
      </c>
      <c r="S48" s="11">
        <f>'EJEC NO IMPRIMIR'!S48/'EJEC REGULAR'!$D$1</f>
        <v>64677</v>
      </c>
      <c r="T48" s="11">
        <f>'EJEC NO IMPRIMIR'!T48/'EJEC REGULAR'!$D$1</f>
        <v>911675</v>
      </c>
      <c r="U48" s="11">
        <f t="shared" si="10"/>
        <v>176630192.12400007</v>
      </c>
      <c r="V48" s="25"/>
      <c r="W48" s="5">
        <f t="shared" si="4"/>
        <v>175653840.12400007</v>
      </c>
      <c r="X48" s="25"/>
      <c r="Y48" s="25"/>
      <c r="Z48" s="25">
        <f t="shared" si="1"/>
        <v>175653840.12400007</v>
      </c>
      <c r="AA48" s="25"/>
      <c r="AB48" s="25"/>
      <c r="AC48" s="25">
        <v>166165525133</v>
      </c>
      <c r="AD48" s="25">
        <f t="shared" si="2"/>
        <v>166165525.133</v>
      </c>
      <c r="AE48" s="25">
        <f t="shared" si="8"/>
        <v>9488314.991000086</v>
      </c>
      <c r="AF48" s="25"/>
    </row>
    <row r="49" spans="1:32" s="17" customFormat="1" ht="22.5" customHeight="1">
      <c r="A49" s="24"/>
      <c r="B49" s="29" t="s">
        <v>79</v>
      </c>
      <c r="C49" s="30"/>
      <c r="D49" s="31" t="s">
        <v>19</v>
      </c>
      <c r="F49" s="13">
        <f>'EJEC NO IMPRIMIR'!F49/'EJEC REGULAR'!$D$1</f>
        <v>0</v>
      </c>
      <c r="G49" s="13">
        <f>'EJEC NO IMPRIMIR'!G49/'EJEC REGULAR'!$D$1</f>
        <v>0</v>
      </c>
      <c r="H49" s="13">
        <f>'EJEC NO IMPRIMIR'!H49/'EJEC REGULAR'!$D$1</f>
        <v>0</v>
      </c>
      <c r="I49" s="13">
        <f>'EJEC NO IMPRIMIR'!I49/'EJEC REGULAR'!$D$1</f>
        <v>0</v>
      </c>
      <c r="J49" s="13">
        <f>'EJEC NO IMPRIMIR'!J49/'EJEC REGULAR'!$D$1</f>
        <v>0</v>
      </c>
      <c r="K49" s="13">
        <f>'EJEC NO IMPRIMIR'!K49/'EJEC REGULAR'!$D$1</f>
        <v>0</v>
      </c>
      <c r="L49" s="13">
        <f>'EJEC NO IMPRIMIR'!L49/'EJEC REGULAR'!$D$1</f>
        <v>0</v>
      </c>
      <c r="M49" s="13">
        <f>'EJEC NO IMPRIMIR'!M49/'EJEC REGULAR'!$D$1</f>
        <v>0</v>
      </c>
      <c r="N49" s="13">
        <f>'EJEC NO IMPRIMIR'!N49/'EJEC REGULAR'!$D$1</f>
        <v>0</v>
      </c>
      <c r="O49" s="13">
        <f>'EJEC NO IMPRIMIR'!O49/'EJEC REGULAR'!$D$1</f>
        <v>0</v>
      </c>
      <c r="P49" s="13">
        <f>'EJEC NO IMPRIMIR'!P49/'EJEC REGULAR'!$D$1</f>
        <v>0</v>
      </c>
      <c r="Q49" s="13">
        <f>'EJEC NO IMPRIMIR'!Q49/'EJEC REGULAR'!$D$1</f>
        <v>0</v>
      </c>
      <c r="R49" s="13">
        <f>'EJEC NO IMPRIMIR'!R49/'EJEC REGULAR'!$D$1</f>
        <v>0</v>
      </c>
      <c r="S49" s="13">
        <f>'EJEC NO IMPRIMIR'!S49/'EJEC REGULAR'!$D$1</f>
        <v>0</v>
      </c>
      <c r="T49" s="13">
        <f>'EJEC NO IMPRIMIR'!T49/'EJEC REGULAR'!$D$1</f>
        <v>0</v>
      </c>
      <c r="U49" s="13">
        <f t="shared" si="10"/>
        <v>0</v>
      </c>
      <c r="V49" s="25"/>
      <c r="W49" s="5">
        <f t="shared" si="4"/>
        <v>0</v>
      </c>
      <c r="X49" s="25"/>
      <c r="Y49" s="25"/>
      <c r="Z49" s="25">
        <f t="shared" si="1"/>
        <v>0</v>
      </c>
      <c r="AA49" s="25"/>
      <c r="AB49" s="25"/>
      <c r="AC49" s="25"/>
      <c r="AD49" s="25"/>
      <c r="AE49" s="25"/>
      <c r="AF49" s="25"/>
    </row>
    <row r="50" spans="6:32" ht="25.5" customHeight="1"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4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</row>
    <row r="51" spans="6:32" ht="18" customHeight="1" hidden="1">
      <c r="F51" s="10">
        <f>+F9-F25</f>
        <v>336481.601</v>
      </c>
      <c r="G51" s="10">
        <f aca="true" t="shared" si="11" ref="G51:V51">+G9-G25</f>
        <v>5854120.908999999</v>
      </c>
      <c r="H51" s="10">
        <f t="shared" si="11"/>
        <v>69525.09600000014</v>
      </c>
      <c r="I51" s="10">
        <f t="shared" si="11"/>
        <v>312279.3139999998</v>
      </c>
      <c r="J51" s="10">
        <f t="shared" si="11"/>
        <v>5320162.0299999975</v>
      </c>
      <c r="K51" s="10">
        <f t="shared" si="11"/>
        <v>-78553145.958</v>
      </c>
      <c r="L51" s="10">
        <f t="shared" si="11"/>
        <v>-900509.2020000005</v>
      </c>
      <c r="M51" s="10">
        <f t="shared" si="11"/>
        <v>-258563.85499999952</v>
      </c>
      <c r="N51" s="10">
        <f t="shared" si="11"/>
        <v>47278.207999999926</v>
      </c>
      <c r="O51" s="10">
        <f t="shared" si="11"/>
        <v>-3816007.181</v>
      </c>
      <c r="P51" s="10">
        <f t="shared" si="11"/>
        <v>1216306.415</v>
      </c>
      <c r="Q51" s="10">
        <f>+Q9-Q25</f>
        <v>80565370.75400001</v>
      </c>
      <c r="R51" s="10">
        <f t="shared" si="11"/>
        <v>704226.773</v>
      </c>
      <c r="S51" s="10">
        <f t="shared" si="11"/>
        <v>-34161</v>
      </c>
      <c r="T51" s="10">
        <f t="shared" si="11"/>
        <v>-355997</v>
      </c>
      <c r="U51" s="4">
        <f t="shared" si="11"/>
        <v>10507366.903999925</v>
      </c>
      <c r="V51" s="4">
        <f t="shared" si="11"/>
        <v>0</v>
      </c>
      <c r="W51" s="4">
        <f>+W9-W25</f>
        <v>10897524.903999925</v>
      </c>
      <c r="X51" s="2"/>
      <c r="Y51" s="2"/>
      <c r="Z51" s="2"/>
      <c r="AA51" s="2"/>
      <c r="AB51" s="2"/>
      <c r="AC51" s="2"/>
      <c r="AD51" s="2"/>
      <c r="AE51" s="2"/>
      <c r="AF51" s="2"/>
    </row>
    <row r="52" spans="6:32" ht="18" customHeight="1"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4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</row>
    <row r="53" spans="6:32" ht="18" customHeight="1">
      <c r="F53" s="10"/>
      <c r="G53" s="10"/>
      <c r="H53" s="10"/>
      <c r="I53" s="10"/>
      <c r="J53" s="10"/>
      <c r="K53" s="10"/>
      <c r="L53" s="10"/>
      <c r="M53" s="51"/>
      <c r="N53" s="10"/>
      <c r="O53" s="10"/>
      <c r="P53" s="10"/>
      <c r="Q53" s="10"/>
      <c r="R53" s="10"/>
      <c r="S53" s="10"/>
      <c r="T53" s="10"/>
      <c r="U53" s="4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</row>
    <row r="54" spans="6:32" ht="18" customHeight="1"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4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</row>
    <row r="55" spans="6:32" ht="18" customHeight="1"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4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</row>
    <row r="56" spans="6:32" ht="18" customHeight="1"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</row>
    <row r="57" spans="6:32" ht="18" customHeight="1"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</row>
    <row r="58" spans="6:32" ht="18" customHeight="1">
      <c r="F58" s="6"/>
      <c r="G58" s="6"/>
      <c r="H58" s="6"/>
      <c r="I58" s="6"/>
      <c r="J58" s="6"/>
      <c r="K58" s="6"/>
      <c r="L58" s="37"/>
      <c r="M58" s="6"/>
      <c r="N58" s="6"/>
      <c r="O58" s="6"/>
      <c r="P58" s="6"/>
      <c r="Q58" s="6"/>
      <c r="R58" s="6"/>
      <c r="S58" s="6"/>
      <c r="T58" s="6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</row>
    <row r="59" spans="6:32" ht="18" customHeight="1"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</row>
    <row r="60" spans="6:32" ht="18" customHeight="1"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</row>
    <row r="61" spans="6:32" ht="18" customHeight="1"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</row>
    <row r="62" spans="6:32" ht="18" customHeight="1"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</row>
    <row r="63" spans="6:32" ht="18" customHeight="1"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</row>
    <row r="64" spans="6:32" ht="18" customHeight="1"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</row>
    <row r="65" spans="6:32" ht="18" customHeight="1"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</row>
    <row r="66" spans="6:32" ht="18" customHeight="1"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</row>
    <row r="67" spans="6:32" ht="18" customHeight="1"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</row>
    <row r="68" spans="6:32" ht="18" customHeight="1"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</row>
    <row r="69" spans="6:32" ht="18" customHeight="1"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</row>
    <row r="70" spans="6:32" ht="18" customHeight="1"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</row>
    <row r="71" spans="6:32" ht="18" customHeight="1"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</row>
    <row r="72" spans="6:32" ht="18" customHeight="1"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</row>
    <row r="73" spans="6:32" ht="18" customHeight="1"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</row>
    <row r="74" spans="6:32" ht="18" customHeight="1"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</row>
    <row r="75" spans="6:32" ht="18" customHeight="1"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</row>
    <row r="76" spans="6:32" ht="18" customHeight="1"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</row>
    <row r="77" spans="6:32" ht="18" customHeight="1"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</row>
    <row r="78" spans="6:32" ht="18" customHeight="1"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</row>
    <row r="79" spans="6:32" ht="18" customHeight="1"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</row>
    <row r="80" spans="22:32" ht="18" customHeight="1"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</row>
    <row r="81" spans="22:32" ht="18" customHeight="1"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</row>
    <row r="82" spans="22:32" ht="18" customHeight="1"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</row>
    <row r="83" spans="22:32" ht="18" customHeight="1"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</row>
    <row r="84" spans="22:32" ht="18" customHeight="1"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</row>
    <row r="85" spans="22:32" ht="18" customHeight="1"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</row>
    <row r="86" spans="22:32" ht="18" customHeight="1"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</row>
    <row r="87" spans="22:32" ht="18" customHeight="1"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</row>
    <row r="88" spans="22:32" ht="18" customHeight="1"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</row>
    <row r="89" spans="22:32" ht="18" customHeight="1"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</row>
    <row r="90" spans="22:32" ht="18" customHeight="1"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</row>
    <row r="91" spans="22:32" ht="18" customHeight="1"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</row>
    <row r="92" spans="22:32" ht="18" customHeight="1"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</row>
    <row r="93" spans="22:32" ht="18" customHeight="1"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</row>
    <row r="94" spans="22:32" ht="18" customHeight="1"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</row>
    <row r="95" spans="22:32" ht="18" customHeight="1"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</row>
    <row r="96" spans="22:32" ht="18" customHeight="1"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</row>
    <row r="97" spans="22:32" ht="18" customHeight="1"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</row>
    <row r="98" spans="22:32" ht="18" customHeight="1"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</row>
    <row r="99" spans="22:32" ht="18" customHeight="1"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</row>
    <row r="100" spans="22:32" ht="18" customHeight="1"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</row>
    <row r="101" spans="22:32" ht="18" customHeight="1"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</row>
    <row r="102" spans="22:32" ht="18" customHeight="1"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</row>
    <row r="103" spans="22:32" ht="18" customHeight="1"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</row>
    <row r="104" spans="22:32" ht="18" customHeight="1"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</row>
    <row r="105" spans="22:32" ht="18" customHeight="1"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</row>
    <row r="106" spans="22:32" ht="18" customHeight="1"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</row>
    <row r="107" spans="22:32" ht="18" customHeight="1"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</row>
    <row r="108" spans="22:32" ht="18" customHeight="1"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</row>
    <row r="109" spans="22:32" ht="18" customHeight="1"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</row>
    <row r="110" spans="22:32" ht="18" customHeight="1"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</row>
    <row r="111" spans="22:32" ht="18" customHeight="1"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</row>
  </sheetData>
  <sheetProtection/>
  <mergeCells count="1">
    <mergeCell ref="K3:O3"/>
  </mergeCells>
  <printOptions/>
  <pageMargins left="0.35433070866141736" right="0.15748031496062992" top="0.7086614173228347" bottom="0.35433070866141736" header="0.31496062992125984" footer="0.31496062992125984"/>
  <pageSetup fitToHeight="0" horizontalDpi="600" verticalDpi="600" orientation="landscape" paperSize="122" scale="42" r:id="rId2"/>
  <colBreaks count="1" manualBreakCount="1">
    <brk id="2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MODIFICACIONES PRESUPUESTARIAS DGOP</dc:subject>
  <dc:creator>LILIAN</dc:creator>
  <cp:keywords/>
  <dc:description/>
  <cp:lastModifiedBy>Roberto Peñailillo Guzman (Vialidad)</cp:lastModifiedBy>
  <cp:lastPrinted>2022-02-17T18:34:49Z</cp:lastPrinted>
  <dcterms:created xsi:type="dcterms:W3CDTF">1998-06-30T14:14:38Z</dcterms:created>
  <dcterms:modified xsi:type="dcterms:W3CDTF">2022-03-02T19:43:28Z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Aut">
    <vt:lpwstr>Dirección de Planeamiento</vt:lpwstr>
  </property>
  <property fmtid="{D5CDD505-2E9C-101B-9397-08002B2CF9AE}" pid="4" name="ord">
    <vt:lpwstr>190.000000000000</vt:lpwstr>
  </property>
  <property fmtid="{D5CDD505-2E9C-101B-9397-08002B2CF9AE}" pid="5" name="Histori">
    <vt:lpwstr>No</vt:lpwstr>
  </property>
  <property fmtid="{D5CDD505-2E9C-101B-9397-08002B2CF9AE}" pid="6" name="Descripci">
    <vt:lpwstr/>
  </property>
  <property fmtid="{D5CDD505-2E9C-101B-9397-08002B2CF9AE}" pid="7" name="url_documen">
    <vt:lpwstr>/InformaciondePresupuestoMOP/balancefinancieromop/Documents/2022/Balance_Enero_2022_regular.xls</vt:lpwstr>
  </property>
  <property fmtid="{D5CDD505-2E9C-101B-9397-08002B2CF9AE}" pid="8" name="Titulo del Balan">
    <vt:lpwstr/>
  </property>
  <property fmtid="{D5CDD505-2E9C-101B-9397-08002B2CF9AE}" pid="9" name="A">
    <vt:lpwstr>2022</vt:lpwstr>
  </property>
</Properties>
</file>